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3"/>
  <workbookPr showInkAnnotation="0" autoCompressPictures="0" defaultThemeVersion="166925"/>
  <mc:AlternateContent xmlns:mc="http://schemas.openxmlformats.org/markup-compatibility/2006">
    <mc:Choice Requires="x15">
      <x15ac:absPath xmlns:x15ac="http://schemas.microsoft.com/office/spreadsheetml/2010/11/ac" url="C:\Users\pportas\Dropbox (Dropbox)\IR\Earnings\2021\Q1 2021\For Website\"/>
    </mc:Choice>
  </mc:AlternateContent>
  <xr:revisionPtr revIDLastSave="0" documentId="8_{C297A3D3-3895-4EAE-8EAD-9B4BA7B9EB1A}" xr6:coauthVersionLast="36" xr6:coauthVersionMax="36" xr10:uidLastSave="{00000000-0000-0000-0000-000000000000}"/>
  <bookViews>
    <workbookView xWindow="0" yWindow="0" windowWidth="23040" windowHeight="8922" tabRatio="500" xr2:uid="{00000000-000D-0000-FFFF-FFFF00000000}"/>
  </bookViews>
  <sheets>
    <sheet name="About Non-GAAP Financials" sheetId="1" r:id="rId1"/>
    <sheet name="P&amp;L" sheetId="2" r:id="rId2"/>
    <sheet name="Balance Sheet" sheetId="3" r:id="rId3"/>
    <sheet name="Cash Flow" sheetId="4" r:id="rId4"/>
    <sheet name="Paying Users" sheetId="5" r:id="rId5"/>
  </sheets>
  <calcPr calcId="191029"/>
</workbook>
</file>

<file path=xl/calcChain.xml><?xml version="1.0" encoding="utf-8"?>
<calcChain xmlns="http://schemas.openxmlformats.org/spreadsheetml/2006/main">
  <c r="S67" i="4" l="1"/>
  <c r="S66" i="4"/>
  <c r="N62" i="4"/>
  <c r="M62" i="4"/>
  <c r="L62" i="4"/>
  <c r="K62" i="4"/>
  <c r="S62" i="4" s="1"/>
  <c r="J62" i="4"/>
  <c r="I62" i="4"/>
  <c r="S53" i="4"/>
  <c r="F53" i="4"/>
  <c r="F54" i="4" s="1"/>
  <c r="G53" i="4" s="1"/>
  <c r="H52" i="4"/>
  <c r="G52" i="4"/>
  <c r="G54" i="4" s="1"/>
  <c r="H53" i="4" s="1"/>
  <c r="S51" i="4"/>
  <c r="N50" i="4"/>
  <c r="M50" i="4"/>
  <c r="L50" i="4"/>
  <c r="K50" i="4"/>
  <c r="J50" i="4"/>
  <c r="I50" i="4"/>
  <c r="H50" i="4"/>
  <c r="G50" i="4"/>
  <c r="F50" i="4"/>
  <c r="S49" i="4"/>
  <c r="S48" i="4"/>
  <c r="S47" i="4"/>
  <c r="S46" i="4"/>
  <c r="S45" i="4"/>
  <c r="S44" i="4"/>
  <c r="S43" i="4"/>
  <c r="S41" i="4"/>
  <c r="S37" i="4"/>
  <c r="S50" i="4" s="1"/>
  <c r="N35" i="4"/>
  <c r="M35" i="4"/>
  <c r="L35" i="4"/>
  <c r="K35" i="4"/>
  <c r="J35" i="4"/>
  <c r="I35" i="4"/>
  <c r="H35" i="4"/>
  <c r="G35" i="4"/>
  <c r="F35" i="4"/>
  <c r="S34" i="4"/>
  <c r="S33" i="4"/>
  <c r="S32" i="4"/>
  <c r="S31" i="4"/>
  <c r="S30" i="4"/>
  <c r="S29" i="4"/>
  <c r="S28" i="4"/>
  <c r="S35" i="4" s="1"/>
  <c r="N26" i="4"/>
  <c r="N52" i="4" s="1"/>
  <c r="N54" i="4" s="1"/>
  <c r="M26" i="4"/>
  <c r="M52" i="4" s="1"/>
  <c r="L26" i="4"/>
  <c r="L52" i="4" s="1"/>
  <c r="K26" i="4"/>
  <c r="K52" i="4" s="1"/>
  <c r="J26" i="4"/>
  <c r="J60" i="4" s="1"/>
  <c r="I26" i="4"/>
  <c r="I60" i="4" s="1"/>
  <c r="H26" i="4"/>
  <c r="H60" i="4" s="1"/>
  <c r="G26" i="4"/>
  <c r="G60" i="4" s="1"/>
  <c r="F26" i="4"/>
  <c r="F60" i="4" s="1"/>
  <c r="S25" i="4"/>
  <c r="S24" i="4"/>
  <c r="S23" i="4"/>
  <c r="S22" i="4"/>
  <c r="S21" i="4"/>
  <c r="S20" i="4"/>
  <c r="S19" i="4"/>
  <c r="S18" i="4"/>
  <c r="S17" i="4"/>
  <c r="S15" i="4"/>
  <c r="S14" i="4"/>
  <c r="S13" i="4"/>
  <c r="S12" i="4"/>
  <c r="S10" i="4"/>
  <c r="S9" i="4"/>
  <c r="S8" i="4"/>
  <c r="S6" i="4"/>
  <c r="K39" i="3"/>
  <c r="C39" i="3"/>
  <c r="K38" i="3"/>
  <c r="J38" i="3"/>
  <c r="J39" i="3" s="1"/>
  <c r="I38" i="3"/>
  <c r="H38" i="3"/>
  <c r="G38" i="3"/>
  <c r="F38" i="3"/>
  <c r="E38" i="3"/>
  <c r="E39" i="3" s="1"/>
  <c r="D38" i="3"/>
  <c r="D39" i="3" s="1"/>
  <c r="C38" i="3"/>
  <c r="K33" i="3"/>
  <c r="J33" i="3"/>
  <c r="E33" i="3"/>
  <c r="C33" i="3"/>
  <c r="K28" i="3"/>
  <c r="J28" i="3"/>
  <c r="I28" i="3"/>
  <c r="I33" i="3" s="1"/>
  <c r="I39" i="3" s="1"/>
  <c r="H28" i="3"/>
  <c r="H33" i="3" s="1"/>
  <c r="H39" i="3" s="1"/>
  <c r="G28" i="3"/>
  <c r="G33" i="3" s="1"/>
  <c r="G39" i="3" s="1"/>
  <c r="F28" i="3"/>
  <c r="F33" i="3" s="1"/>
  <c r="E28" i="3"/>
  <c r="D28" i="3"/>
  <c r="D33" i="3" s="1"/>
  <c r="C28" i="3"/>
  <c r="G19" i="3"/>
  <c r="E19" i="3"/>
  <c r="D19" i="3"/>
  <c r="K13" i="3"/>
  <c r="K19" i="3" s="1"/>
  <c r="J13" i="3"/>
  <c r="J19" i="3" s="1"/>
  <c r="I13" i="3"/>
  <c r="I19" i="3" s="1"/>
  <c r="H13" i="3"/>
  <c r="H19" i="3" s="1"/>
  <c r="G13" i="3"/>
  <c r="F13" i="3"/>
  <c r="F19" i="3" s="1"/>
  <c r="E13" i="3"/>
  <c r="D13" i="3"/>
  <c r="C13" i="3"/>
  <c r="C19" i="3" s="1"/>
  <c r="N145" i="2"/>
  <c r="M145" i="2"/>
  <c r="L145" i="2"/>
  <c r="K145" i="2"/>
  <c r="J145" i="2"/>
  <c r="I145" i="2"/>
  <c r="H145" i="2"/>
  <c r="G145" i="2"/>
  <c r="F145" i="2"/>
  <c r="N143" i="2"/>
  <c r="M143" i="2"/>
  <c r="L143" i="2"/>
  <c r="K143" i="2"/>
  <c r="J143" i="2"/>
  <c r="I143" i="2"/>
  <c r="H143" i="2"/>
  <c r="G143" i="2"/>
  <c r="N141" i="2"/>
  <c r="M141" i="2"/>
  <c r="N139" i="2"/>
  <c r="N138" i="2"/>
  <c r="N137" i="2"/>
  <c r="N136" i="2"/>
  <c r="N134" i="2"/>
  <c r="M134" i="2"/>
  <c r="L134" i="2"/>
  <c r="K134" i="2"/>
  <c r="J134" i="2"/>
  <c r="I134" i="2"/>
  <c r="H134" i="2"/>
  <c r="G134" i="2"/>
  <c r="F134" i="2"/>
  <c r="N133" i="2"/>
  <c r="M133" i="2"/>
  <c r="L133" i="2"/>
  <c r="K133" i="2"/>
  <c r="J133" i="2"/>
  <c r="I133" i="2"/>
  <c r="H133" i="2"/>
  <c r="G133" i="2"/>
  <c r="F133" i="2"/>
  <c r="N131" i="2"/>
  <c r="M131" i="2"/>
  <c r="L131" i="2"/>
  <c r="K131" i="2"/>
  <c r="J131" i="2"/>
  <c r="I131" i="2"/>
  <c r="H131" i="2"/>
  <c r="G131" i="2"/>
  <c r="F131" i="2"/>
  <c r="N130" i="2"/>
  <c r="M130" i="2"/>
  <c r="L130" i="2"/>
  <c r="K130" i="2"/>
  <c r="J130" i="2"/>
  <c r="I130" i="2"/>
  <c r="H130" i="2"/>
  <c r="G130" i="2"/>
  <c r="F130" i="2"/>
  <c r="E130" i="2"/>
  <c r="D130" i="2"/>
  <c r="C130" i="2"/>
  <c r="B130" i="2"/>
  <c r="N129" i="2"/>
  <c r="M129" i="2"/>
  <c r="L129" i="2"/>
  <c r="K129" i="2"/>
  <c r="J129" i="2"/>
  <c r="I129" i="2"/>
  <c r="H129" i="2"/>
  <c r="G129" i="2"/>
  <c r="F129" i="2"/>
  <c r="N120" i="2"/>
  <c r="M120" i="2"/>
  <c r="L120" i="2"/>
  <c r="K120" i="2"/>
  <c r="J120" i="2"/>
  <c r="I120" i="2"/>
  <c r="H120" i="2"/>
  <c r="F120" i="2"/>
  <c r="N119" i="2"/>
  <c r="M119" i="2"/>
  <c r="L119" i="2"/>
  <c r="K119" i="2"/>
  <c r="J119" i="2"/>
  <c r="I119" i="2"/>
  <c r="H119" i="2"/>
  <c r="G119" i="2"/>
  <c r="F119" i="2"/>
  <c r="N118" i="2"/>
  <c r="M118" i="2"/>
  <c r="L118" i="2"/>
  <c r="K118" i="2"/>
  <c r="J118" i="2"/>
  <c r="I118" i="2"/>
  <c r="H118" i="2"/>
  <c r="G118" i="2"/>
  <c r="F118" i="2"/>
  <c r="N117" i="2"/>
  <c r="M117" i="2"/>
  <c r="L117" i="2"/>
  <c r="K117" i="2"/>
  <c r="J117" i="2"/>
  <c r="I117" i="2"/>
  <c r="H117" i="2"/>
  <c r="G117" i="2"/>
  <c r="F117" i="2"/>
  <c r="J112" i="2"/>
  <c r="M111" i="2"/>
  <c r="M113" i="2" s="1"/>
  <c r="N110" i="2"/>
  <c r="N109" i="2"/>
  <c r="L109" i="2"/>
  <c r="K109" i="2"/>
  <c r="J109" i="2"/>
  <c r="I109" i="2"/>
  <c r="M107" i="2"/>
  <c r="L106" i="2"/>
  <c r="K106" i="2"/>
  <c r="J106" i="2"/>
  <c r="H106" i="2"/>
  <c r="D106" i="2"/>
  <c r="D107" i="2" s="1"/>
  <c r="C106" i="2"/>
  <c r="C107" i="2" s="1"/>
  <c r="B106" i="2"/>
  <c r="B107" i="2" s="1"/>
  <c r="I105" i="2"/>
  <c r="H105" i="2"/>
  <c r="F105" i="2"/>
  <c r="J104" i="2"/>
  <c r="H104" i="2"/>
  <c r="F103" i="2"/>
  <c r="M101" i="2"/>
  <c r="N99" i="2"/>
  <c r="L99" i="2"/>
  <c r="K99" i="2"/>
  <c r="J99" i="2"/>
  <c r="I99" i="2"/>
  <c r="H99" i="2"/>
  <c r="G99" i="2"/>
  <c r="F99" i="2"/>
  <c r="F101" i="2" s="1"/>
  <c r="F108" i="2" s="1"/>
  <c r="F111" i="2" s="1"/>
  <c r="F113" i="2" s="1"/>
  <c r="N97" i="2"/>
  <c r="G97" i="2"/>
  <c r="F97" i="2"/>
  <c r="M92" i="2"/>
  <c r="J92" i="2"/>
  <c r="I92" i="2"/>
  <c r="I112" i="2" s="1"/>
  <c r="H92" i="2"/>
  <c r="H112" i="2" s="1"/>
  <c r="G92" i="2"/>
  <c r="F92" i="2"/>
  <c r="N90" i="2"/>
  <c r="N92" i="2" s="1"/>
  <c r="N112" i="2" s="1"/>
  <c r="L90" i="2"/>
  <c r="L92" i="2" s="1"/>
  <c r="L112" i="2" s="1"/>
  <c r="K90" i="2"/>
  <c r="K92" i="2" s="1"/>
  <c r="K112" i="2" s="1"/>
  <c r="J90" i="2"/>
  <c r="I90" i="2"/>
  <c r="N88" i="2"/>
  <c r="M88" i="2"/>
  <c r="L88" i="2"/>
  <c r="L110" i="2" s="1"/>
  <c r="J88" i="2"/>
  <c r="J110" i="2" s="1"/>
  <c r="H88" i="2"/>
  <c r="G88" i="2"/>
  <c r="F88" i="2"/>
  <c r="N86" i="2"/>
  <c r="L86" i="2"/>
  <c r="K86" i="2"/>
  <c r="K88" i="2" s="1"/>
  <c r="K110" i="2" s="1"/>
  <c r="I86" i="2"/>
  <c r="M84" i="2"/>
  <c r="E84" i="2"/>
  <c r="D84" i="2"/>
  <c r="C84" i="2"/>
  <c r="B84" i="2"/>
  <c r="N83" i="2"/>
  <c r="N82" i="2"/>
  <c r="J81" i="2"/>
  <c r="I81" i="2"/>
  <c r="H81" i="2"/>
  <c r="F81" i="2"/>
  <c r="L80" i="2"/>
  <c r="K80" i="2"/>
  <c r="J80" i="2"/>
  <c r="H80" i="2"/>
  <c r="F80" i="2"/>
  <c r="N79" i="2"/>
  <c r="L79" i="2"/>
  <c r="K79" i="2"/>
  <c r="J79" i="2"/>
  <c r="I79" i="2"/>
  <c r="H79" i="2"/>
  <c r="G79" i="2"/>
  <c r="N78" i="2"/>
  <c r="L78" i="2"/>
  <c r="K78" i="2"/>
  <c r="J78" i="2"/>
  <c r="I78" i="2"/>
  <c r="H78" i="2"/>
  <c r="G78" i="2"/>
  <c r="M74" i="2"/>
  <c r="E74" i="2"/>
  <c r="D74" i="2"/>
  <c r="C74" i="2"/>
  <c r="B74" i="2"/>
  <c r="N73" i="2"/>
  <c r="N72" i="2"/>
  <c r="N71" i="2"/>
  <c r="N81" i="2" s="1"/>
  <c r="L71" i="2"/>
  <c r="L81" i="2" s="1"/>
  <c r="K71" i="2"/>
  <c r="K81" i="2" s="1"/>
  <c r="J71" i="2"/>
  <c r="I71" i="2"/>
  <c r="H71" i="2"/>
  <c r="G71" i="2"/>
  <c r="G81" i="2" s="1"/>
  <c r="N70" i="2"/>
  <c r="N80" i="2" s="1"/>
  <c r="L70" i="2"/>
  <c r="K70" i="2"/>
  <c r="J70" i="2"/>
  <c r="I70" i="2"/>
  <c r="I80" i="2" s="1"/>
  <c r="H70" i="2"/>
  <c r="G70" i="2"/>
  <c r="G80" i="2" s="1"/>
  <c r="N67" i="2"/>
  <c r="N77" i="2" s="1"/>
  <c r="L67" i="2"/>
  <c r="L77" i="2" s="1"/>
  <c r="K67" i="2"/>
  <c r="K77" i="2" s="1"/>
  <c r="J67" i="2"/>
  <c r="J77" i="2" s="1"/>
  <c r="I67" i="2"/>
  <c r="I77" i="2" s="1"/>
  <c r="H67" i="2"/>
  <c r="H77" i="2" s="1"/>
  <c r="G67" i="2"/>
  <c r="G77" i="2" s="1"/>
  <c r="F67" i="2"/>
  <c r="F77" i="2" s="1"/>
  <c r="I66" i="2"/>
  <c r="I74" i="2" s="1"/>
  <c r="H66" i="2"/>
  <c r="H74" i="2" s="1"/>
  <c r="F66" i="2"/>
  <c r="F74" i="2" s="1"/>
  <c r="Q64" i="2"/>
  <c r="P64" i="2"/>
  <c r="N64" i="2"/>
  <c r="N106" i="2" s="1"/>
  <c r="M64" i="2"/>
  <c r="L64" i="2"/>
  <c r="K64" i="2"/>
  <c r="J64" i="2"/>
  <c r="I64" i="2"/>
  <c r="I106" i="2" s="1"/>
  <c r="H64" i="2"/>
  <c r="G64" i="2"/>
  <c r="G106" i="2" s="1"/>
  <c r="F64" i="2"/>
  <c r="F106" i="2" s="1"/>
  <c r="E64" i="2"/>
  <c r="E106" i="2" s="1"/>
  <c r="E107" i="2" s="1"/>
  <c r="D64" i="2"/>
  <c r="C64" i="2"/>
  <c r="B64" i="2"/>
  <c r="N62" i="2"/>
  <c r="M60" i="2"/>
  <c r="I60" i="2"/>
  <c r="H60" i="2"/>
  <c r="G60" i="2"/>
  <c r="G105" i="2" s="1"/>
  <c r="F60" i="2"/>
  <c r="G55" i="2"/>
  <c r="N54" i="2"/>
  <c r="N60" i="2" s="1"/>
  <c r="N105" i="2" s="1"/>
  <c r="L54" i="2"/>
  <c r="L60" i="2" s="1"/>
  <c r="L105" i="2" s="1"/>
  <c r="K54" i="2"/>
  <c r="K60" i="2" s="1"/>
  <c r="K105" i="2" s="1"/>
  <c r="J54" i="2"/>
  <c r="J66" i="2" s="1"/>
  <c r="J74" i="2" s="1"/>
  <c r="I54" i="2"/>
  <c r="H54" i="2"/>
  <c r="G54" i="2"/>
  <c r="G66" i="2" s="1"/>
  <c r="G74" i="2" s="1"/>
  <c r="M52" i="2"/>
  <c r="L52" i="2"/>
  <c r="L104" i="2" s="1"/>
  <c r="J52" i="2"/>
  <c r="I52" i="2"/>
  <c r="I104" i="2" s="1"/>
  <c r="H52" i="2"/>
  <c r="F52" i="2"/>
  <c r="F104" i="2" s="1"/>
  <c r="F107" i="2" s="1"/>
  <c r="G47" i="2"/>
  <c r="N46" i="2"/>
  <c r="N66" i="2" s="1"/>
  <c r="N74" i="2" s="1"/>
  <c r="L46" i="2"/>
  <c r="K46" i="2"/>
  <c r="K52" i="2" s="1"/>
  <c r="K104" i="2" s="1"/>
  <c r="J46" i="2"/>
  <c r="I46" i="2"/>
  <c r="H46" i="2"/>
  <c r="G46" i="2"/>
  <c r="G52" i="2" s="1"/>
  <c r="G104" i="2" s="1"/>
  <c r="M44" i="2"/>
  <c r="F44" i="2"/>
  <c r="N39" i="2"/>
  <c r="N44" i="2" s="1"/>
  <c r="N103" i="2" s="1"/>
  <c r="L39" i="2"/>
  <c r="L44" i="2" s="1"/>
  <c r="L103" i="2" s="1"/>
  <c r="K39" i="2"/>
  <c r="K44" i="2" s="1"/>
  <c r="K103" i="2" s="1"/>
  <c r="J39" i="2"/>
  <c r="J44" i="2" s="1"/>
  <c r="J103" i="2" s="1"/>
  <c r="I39" i="2"/>
  <c r="I44" i="2" s="1"/>
  <c r="I103" i="2" s="1"/>
  <c r="I107" i="2" s="1"/>
  <c r="H39" i="2"/>
  <c r="H44" i="2" s="1"/>
  <c r="H103" i="2" s="1"/>
  <c r="H107" i="2" s="1"/>
  <c r="G39" i="2"/>
  <c r="G44" i="2" s="1"/>
  <c r="G103" i="2" s="1"/>
  <c r="G107" i="2" s="1"/>
  <c r="M37" i="2"/>
  <c r="J37" i="2"/>
  <c r="I37" i="2"/>
  <c r="N36" i="2"/>
  <c r="N35" i="2"/>
  <c r="L35" i="2"/>
  <c r="K35" i="2"/>
  <c r="J35" i="2"/>
  <c r="I35" i="2"/>
  <c r="H35" i="2"/>
  <c r="G35" i="2"/>
  <c r="N34" i="2"/>
  <c r="L34" i="2"/>
  <c r="K34" i="2"/>
  <c r="J34" i="2"/>
  <c r="I34" i="2"/>
  <c r="H34" i="2"/>
  <c r="G34" i="2"/>
  <c r="N33" i="2"/>
  <c r="L33" i="2"/>
  <c r="K33" i="2"/>
  <c r="J33" i="2"/>
  <c r="I33" i="2"/>
  <c r="H33" i="2"/>
  <c r="G33" i="2"/>
  <c r="F33" i="2"/>
  <c r="J32" i="2"/>
  <c r="I32" i="2"/>
  <c r="H32" i="2"/>
  <c r="H37" i="2" s="1"/>
  <c r="N30" i="2"/>
  <c r="N100" i="2" s="1"/>
  <c r="M30" i="2"/>
  <c r="F30" i="2"/>
  <c r="F100" i="2" s="1"/>
  <c r="S27" i="2"/>
  <c r="N25" i="2"/>
  <c r="L25" i="2"/>
  <c r="L30" i="2" s="1"/>
  <c r="L100" i="2" s="1"/>
  <c r="K25" i="2"/>
  <c r="K30" i="2" s="1"/>
  <c r="K100" i="2" s="1"/>
  <c r="J25" i="2"/>
  <c r="S30" i="2" s="1"/>
  <c r="I25" i="2"/>
  <c r="I30" i="2" s="1"/>
  <c r="I100" i="2" s="1"/>
  <c r="I101" i="2" s="1"/>
  <c r="I108" i="2" s="1"/>
  <c r="I111" i="2" s="1"/>
  <c r="I113" i="2" s="1"/>
  <c r="H25" i="2"/>
  <c r="H30" i="2" s="1"/>
  <c r="H100" i="2" s="1"/>
  <c r="H101" i="2" s="1"/>
  <c r="H108" i="2" s="1"/>
  <c r="H111" i="2" s="1"/>
  <c r="H113" i="2" s="1"/>
  <c r="G25" i="2"/>
  <c r="G30" i="2" s="1"/>
  <c r="G100" i="2" s="1"/>
  <c r="G101" i="2" s="1"/>
  <c r="G108" i="2" s="1"/>
  <c r="G111" i="2" s="1"/>
  <c r="G113" i="2" s="1"/>
  <c r="S24" i="2"/>
  <c r="N24" i="2"/>
  <c r="L24" i="2"/>
  <c r="L97" i="2" s="1"/>
  <c r="K24" i="2"/>
  <c r="K97" i="2" s="1"/>
  <c r="J24" i="2"/>
  <c r="J97" i="2" s="1"/>
  <c r="I24" i="2"/>
  <c r="I97" i="2" s="1"/>
  <c r="H24" i="2"/>
  <c r="H97" i="2" s="1"/>
  <c r="G24" i="2"/>
  <c r="F24" i="2"/>
  <c r="M18" i="2"/>
  <c r="M20" i="2" s="1"/>
  <c r="K18" i="2"/>
  <c r="K20" i="2" s="1"/>
  <c r="K15" i="2"/>
  <c r="K76" i="2" s="1"/>
  <c r="K84" i="2" s="1"/>
  <c r="J15" i="2"/>
  <c r="J18" i="2" s="1"/>
  <c r="I15" i="2"/>
  <c r="N14" i="2"/>
  <c r="M14" i="2"/>
  <c r="L14" i="2"/>
  <c r="K14" i="2"/>
  <c r="J14" i="2"/>
  <c r="I14" i="2"/>
  <c r="H14" i="2"/>
  <c r="G14" i="2"/>
  <c r="F14" i="2"/>
  <c r="S14" i="2"/>
  <c r="S8" i="2"/>
  <c r="N8" i="2"/>
  <c r="M8" i="2"/>
  <c r="L8" i="2"/>
  <c r="L32" i="2" s="1"/>
  <c r="L37" i="2" s="1"/>
  <c r="K8" i="2"/>
  <c r="K32" i="2" s="1"/>
  <c r="K37" i="2" s="1"/>
  <c r="J8" i="2"/>
  <c r="I8" i="2"/>
  <c r="H8" i="2"/>
  <c r="H15" i="2" s="1"/>
  <c r="G8" i="2"/>
  <c r="G32" i="2" s="1"/>
  <c r="G37" i="2" s="1"/>
  <c r="F8" i="2"/>
  <c r="F15" i="2" s="1"/>
  <c r="L60" i="4" l="1"/>
  <c r="L63" i="4" s="1"/>
  <c r="L64" i="4" s="1"/>
  <c r="K60" i="4"/>
  <c r="K61" i="4" s="1"/>
  <c r="S26" i="4"/>
  <c r="S60" i="4" s="1"/>
  <c r="S63" i="4" s="1"/>
  <c r="J52" i="4"/>
  <c r="H61" i="4"/>
  <c r="H63" i="4"/>
  <c r="H64" i="4" s="1"/>
  <c r="F37" i="2"/>
  <c r="I63" i="4"/>
  <c r="I64" i="4" s="1"/>
  <c r="I61" i="4"/>
  <c r="L107" i="2"/>
  <c r="J63" i="4"/>
  <c r="J64" i="4" s="1"/>
  <c r="J61" i="4"/>
  <c r="F76" i="2"/>
  <c r="F84" i="2" s="1"/>
  <c r="F18" i="2"/>
  <c r="F20" i="2" s="1"/>
  <c r="N32" i="2"/>
  <c r="N37" i="2" s="1"/>
  <c r="N15" i="2"/>
  <c r="J30" i="2"/>
  <c r="J100" i="2" s="1"/>
  <c r="J101" i="2"/>
  <c r="H54" i="4"/>
  <c r="I53" i="4" s="1"/>
  <c r="I54" i="4" s="1"/>
  <c r="J53" i="4" s="1"/>
  <c r="K107" i="2"/>
  <c r="K101" i="2"/>
  <c r="K108" i="2" s="1"/>
  <c r="K111" i="2" s="1"/>
  <c r="K113" i="2" s="1"/>
  <c r="F39" i="3"/>
  <c r="J20" i="2"/>
  <c r="L101" i="2"/>
  <c r="H76" i="2"/>
  <c r="H84" i="2" s="1"/>
  <c r="H18" i="2"/>
  <c r="H20" i="2" s="1"/>
  <c r="I18" i="2"/>
  <c r="I20" i="2" s="1"/>
  <c r="I76" i="2"/>
  <c r="I84" i="2" s="1"/>
  <c r="N101" i="2"/>
  <c r="F61" i="4"/>
  <c r="F63" i="4"/>
  <c r="F64" i="4" s="1"/>
  <c r="G61" i="4"/>
  <c r="G63" i="4"/>
  <c r="G64" i="4" s="1"/>
  <c r="J76" i="2"/>
  <c r="J84" i="2" s="1"/>
  <c r="M60" i="4"/>
  <c r="M63" i="4" s="1"/>
  <c r="M64" i="4" s="1"/>
  <c r="L15" i="2"/>
  <c r="J60" i="2"/>
  <c r="J105" i="2" s="1"/>
  <c r="J107" i="2" s="1"/>
  <c r="K66" i="2"/>
  <c r="K74" i="2" s="1"/>
  <c r="G120" i="2"/>
  <c r="N60" i="4"/>
  <c r="L61" i="4"/>
  <c r="N52" i="2"/>
  <c r="N104" i="2" s="1"/>
  <c r="N107" i="2" s="1"/>
  <c r="L66" i="2"/>
  <c r="L74" i="2" s="1"/>
  <c r="I88" i="2"/>
  <c r="G15" i="2"/>
  <c r="K63" i="4" l="1"/>
  <c r="K64" i="4" s="1"/>
  <c r="S52" i="4"/>
  <c r="S54" i="4" s="1"/>
  <c r="J54" i="4"/>
  <c r="K53" i="4" s="1"/>
  <c r="K54" i="4" s="1"/>
  <c r="L53" i="4" s="1"/>
  <c r="L54" i="4" s="1"/>
  <c r="M53" i="4" s="1"/>
  <c r="M54" i="4" s="1"/>
  <c r="N108" i="2"/>
  <c r="N111" i="2" s="1"/>
  <c r="N113" i="2" s="1"/>
  <c r="L76" i="2"/>
  <c r="L84" i="2" s="1"/>
  <c r="L18" i="2"/>
  <c r="J108" i="2"/>
  <c r="J111" i="2" s="1"/>
  <c r="J113" i="2" s="1"/>
  <c r="L108" i="2"/>
  <c r="L111" i="2" s="1"/>
  <c r="L113" i="2" s="1"/>
  <c r="G76" i="2"/>
  <c r="G84" i="2" s="1"/>
  <c r="G18" i="2"/>
  <c r="G20" i="2" s="1"/>
  <c r="N63" i="4"/>
  <c r="N64" i="4" s="1"/>
  <c r="N61" i="4"/>
  <c r="N76" i="2"/>
  <c r="N84" i="2" s="1"/>
  <c r="N18" i="2"/>
  <c r="N20" i="2" s="1"/>
  <c r="L20" i="2" l="1"/>
  <c r="S20" i="2"/>
</calcChain>
</file>

<file path=xl/sharedStrings.xml><?xml version="1.0" encoding="utf-8"?>
<sst xmlns="http://schemas.openxmlformats.org/spreadsheetml/2006/main" count="278" uniqueCount="164">
  <si>
    <t>Dropbox, Inc.</t>
  </si>
  <si>
    <t>Consolidated selected statements of operations (GAAP)</t>
  </si>
  <si>
    <t>(in millions)</t>
  </si>
  <si>
    <t>Year ended</t>
  </si>
  <si>
    <t>(Unaudited)</t>
  </si>
  <si>
    <t>(Audited)</t>
  </si>
  <si>
    <t>Revenue</t>
  </si>
  <si>
    <t>Cost of revenue</t>
  </si>
  <si>
    <t>Gross profit</t>
  </si>
  <si>
    <t>Operating expenses</t>
  </si>
  <si>
    <t>Research and development</t>
  </si>
  <si>
    <t>Sales and marketing</t>
  </si>
  <si>
    <t>General and administrative</t>
  </si>
  <si>
    <t>Impairment related to real estate assets</t>
  </si>
  <si>
    <t>Total operating expenses</t>
  </si>
  <si>
    <t>Income (loss) from operations</t>
  </si>
  <si>
    <t>Interest income (expense), net</t>
  </si>
  <si>
    <t>Other income, net</t>
  </si>
  <si>
    <t>Income (loss) before income taxes</t>
  </si>
  <si>
    <t>Benefit from (provision for) income taxes</t>
  </si>
  <si>
    <t xml:space="preserve">Net income (loss) </t>
  </si>
  <si>
    <t>GAAP to Non-GAAP reconciliation</t>
  </si>
  <si>
    <t>Cost of revenue - GAAP</t>
  </si>
  <si>
    <t>Stock-based compensation</t>
  </si>
  <si>
    <t>Employer payroll taxes related to the release of two-tier RSUs</t>
  </si>
  <si>
    <t>Intangible amortization</t>
  </si>
  <si>
    <t>Workforce reduction expense</t>
  </si>
  <si>
    <t>Cost of revenue - Non-GAAP</t>
  </si>
  <si>
    <t>Gross profit - GAAP</t>
  </si>
  <si>
    <t>Gross profit - Non-GAAP</t>
  </si>
  <si>
    <t>Research and development - GAAP</t>
  </si>
  <si>
    <t>Acquisition-related and other expenses</t>
  </si>
  <si>
    <t>Research and development - Non-GAAP</t>
  </si>
  <si>
    <t>Sales and marketing - GAAP</t>
  </si>
  <si>
    <t>Sales and marketing - Non-GAAP</t>
  </si>
  <si>
    <t>General and administrative - GAAP</t>
  </si>
  <si>
    <t>Donation of common stock to the Dropbox Foundation</t>
  </si>
  <si>
    <t>General and administrative - Non-GAAP</t>
  </si>
  <si>
    <t>Impairment related to real estate assets - GAAP</t>
  </si>
  <si>
    <t>Impairment related to real estate assets - Non-GAAP</t>
  </si>
  <si>
    <t>Total operating expenses - GAAP</t>
  </si>
  <si>
    <t>Total operating expenses - Non-GAAP</t>
  </si>
  <si>
    <t>Income (loss) from operations - GAAP</t>
  </si>
  <si>
    <t>Income from operations - Non-GAAP</t>
  </si>
  <si>
    <t>Other income, net - GAAP</t>
  </si>
  <si>
    <t xml:space="preserve">Net (gains) losses on equity investments </t>
  </si>
  <si>
    <t>Other income (expense), net - Non-GAAP</t>
  </si>
  <si>
    <t xml:space="preserve">Benefit from (provision for) income taxes - GAAP </t>
  </si>
  <si>
    <t>Income tax effects of non-GAAP adjustments</t>
  </si>
  <si>
    <t>Provision for income taxes - Non-GAAP</t>
  </si>
  <si>
    <t>Consolidated selected statements of operations (Non-GAAP)</t>
  </si>
  <si>
    <t>Income from operations</t>
  </si>
  <si>
    <t>Other income (expense), net</t>
  </si>
  <si>
    <t>Income before income taxes</t>
  </si>
  <si>
    <t>Provision for income taxes</t>
  </si>
  <si>
    <t>Net income</t>
  </si>
  <si>
    <t>Non-GAAP adjustments included above</t>
  </si>
  <si>
    <t>Other adjustments</t>
  </si>
  <si>
    <t>Release of non-income based tax reserve (G&amp;A)</t>
  </si>
  <si>
    <t>Impairement Expense</t>
  </si>
  <si>
    <t>Net losses (gains) on equity investments</t>
  </si>
  <si>
    <t>Other expense (income), net</t>
  </si>
  <si>
    <t>Consolidated balance sheets (GAAP)</t>
  </si>
  <si>
    <t>As of</t>
  </si>
  <si>
    <t>Assets</t>
  </si>
  <si>
    <t>Current Assets:</t>
  </si>
  <si>
    <t>Cash and cash equivalents</t>
  </si>
  <si>
    <t>Short-term investments</t>
  </si>
  <si>
    <t>Trade and other receivables, net</t>
  </si>
  <si>
    <t>Prepaid expenses and other current assets</t>
  </si>
  <si>
    <t>Total current assets</t>
  </si>
  <si>
    <t>Property and equipment, net</t>
  </si>
  <si>
    <t>Operating lease right-of-use asset</t>
  </si>
  <si>
    <t>Intangible assets, net</t>
  </si>
  <si>
    <t>Goodwill</t>
  </si>
  <si>
    <t>Other assets</t>
  </si>
  <si>
    <t>Total assets</t>
  </si>
  <si>
    <t>Liabilities and stockholders' (deficit) equity</t>
  </si>
  <si>
    <t>Current liabilities:</t>
  </si>
  <si>
    <t>Accounts payable</t>
  </si>
  <si>
    <t>Accrued and other current liabilities</t>
  </si>
  <si>
    <t>Accrued compensation and benefits</t>
  </si>
  <si>
    <t>Operating lease liability</t>
  </si>
  <si>
    <t>Finance lease obligation</t>
  </si>
  <si>
    <t>Deferred revenue</t>
  </si>
  <si>
    <t>Total current liabilities</t>
  </si>
  <si>
    <t>Operating lease liability, non-current</t>
  </si>
  <si>
    <t>Finance lease obligation, non-current</t>
  </si>
  <si>
    <t>Convertible senior notes, net, non-current</t>
  </si>
  <si>
    <t xml:space="preserve">Other non-current liabilities </t>
  </si>
  <si>
    <t>Total liabilities</t>
  </si>
  <si>
    <t>Stockholders' (deficit) equity:</t>
  </si>
  <si>
    <t>Additional paid-in-capital</t>
  </si>
  <si>
    <t>Accumulated deficit</t>
  </si>
  <si>
    <t>Accumulated other comprehensive income (loss)</t>
  </si>
  <si>
    <t>Total stockholders' (deficit) equity</t>
  </si>
  <si>
    <t>Total liabilities and stockholders' (deficit) equity</t>
  </si>
  <si>
    <t>Condensed consolidated statements of cash flow (GAAP)</t>
  </si>
  <si>
    <t>Cash flow from operating activities</t>
  </si>
  <si>
    <t>Net income (loss)</t>
  </si>
  <si>
    <t>Depreciation and amortization</t>
  </si>
  <si>
    <r>
      <rPr>
        <sz val="11"/>
        <color rgb="FF000000"/>
        <rFont val="Times New Roman"/>
        <family val="1"/>
      </rPr>
      <t xml:space="preserve">Amortization of debt issuance costs </t>
    </r>
    <r>
      <rPr>
        <vertAlign val="superscript"/>
        <sz val="11"/>
        <color rgb="FF000000"/>
        <rFont val="Times New Roman"/>
        <family val="1"/>
      </rPr>
      <t>(</t>
    </r>
    <r>
      <rPr>
        <vertAlign val="superscript"/>
        <sz val="11"/>
        <color rgb="FF000000"/>
        <rFont val="Times New Roman"/>
        <family val="1"/>
      </rPr>
      <t>4</t>
    </r>
    <r>
      <rPr>
        <vertAlign val="superscript"/>
        <sz val="11"/>
        <color rgb="FF000000"/>
        <rFont val="Times New Roman"/>
        <family val="1"/>
      </rPr>
      <t>)</t>
    </r>
  </si>
  <si>
    <t>Net gains on equity investment</t>
  </si>
  <si>
    <t>Amortization of deferred commissions</t>
  </si>
  <si>
    <t>Donation of common stock to charitable foundation</t>
  </si>
  <si>
    <t>Other</t>
  </si>
  <si>
    <t>Changes in operating assets and liabilities:</t>
  </si>
  <si>
    <t>Other non-current liabilities</t>
  </si>
  <si>
    <t>Tenant improvement allowance reimbursement</t>
  </si>
  <si>
    <t>Net cash provided by operating activities</t>
  </si>
  <si>
    <t>Cash flow from investing activities</t>
  </si>
  <si>
    <t>Capital expenditures</t>
  </si>
  <si>
    <t>Business combinations, net of cash acquired</t>
  </si>
  <si>
    <r>
      <rPr>
        <sz val="11"/>
        <color rgb="FF000000"/>
        <rFont val="Times New Roman"/>
        <family val="1"/>
      </rPr>
      <t>Purchases of intangible assets</t>
    </r>
    <r>
      <rPr>
        <vertAlign val="superscript"/>
        <sz val="11"/>
        <color rgb="FF000000"/>
        <rFont val="Times New Roman"/>
        <family val="1"/>
      </rPr>
      <t>(3)</t>
    </r>
  </si>
  <si>
    <t xml:space="preserve">Purchases of short-term investments </t>
  </si>
  <si>
    <t>Proceeds from sale of short-term investments</t>
  </si>
  <si>
    <t>Proceeds from maturities of short-term investments</t>
  </si>
  <si>
    <t>Net cash used in investing activities</t>
  </si>
  <si>
    <t>Cash flow from financing activities</t>
  </si>
  <si>
    <t>Proceeds from initial public offering and private placement, net of underwriters' discounts and commissions</t>
  </si>
  <si>
    <t>Proceeds from issuance of convertible senior notes</t>
  </si>
  <si>
    <t>Purchase of convertible note hedge</t>
  </si>
  <si>
    <t>Proceeds from warrants in connection with issuance of convertible senior notes</t>
  </si>
  <si>
    <t>Payments of deferred offering costs</t>
  </si>
  <si>
    <t>Payments of debt issuance costs</t>
  </si>
  <si>
    <t>Proceeds from issuance of common stock, net of taxes withheld</t>
  </si>
  <si>
    <t>Principal payments on finance lease obligations</t>
  </si>
  <si>
    <t>Principal payments against note payable</t>
  </si>
  <si>
    <t>Common Stock repurchases</t>
  </si>
  <si>
    <t>Fees paid for revolving credit facility</t>
  </si>
  <si>
    <t>Net cash provided by (used in) financing activities</t>
  </si>
  <si>
    <t>Effect of exchange rate changes on cash and cash equivalents</t>
  </si>
  <si>
    <t>Change in cash and cash equivalents</t>
  </si>
  <si>
    <t>Cash and cash equivalents—beginning of period</t>
  </si>
  <si>
    <t>Cash and cash equivalents—end of period</t>
  </si>
  <si>
    <t>Supplemental cash flow data:</t>
  </si>
  <si>
    <t>Property and equipment acquired under finance leases</t>
  </si>
  <si>
    <t>Free cash flow (Non-GAAP)</t>
  </si>
  <si>
    <t>Cash flow from operations</t>
  </si>
  <si>
    <t>Cash flow from operations margin</t>
  </si>
  <si>
    <t>Less: capital expenditures</t>
  </si>
  <si>
    <t xml:space="preserve">Free cash flow </t>
  </si>
  <si>
    <t>Free cash flow margin</t>
  </si>
  <si>
    <t>Supplemental disclosures:</t>
  </si>
  <si>
    <r>
      <rPr>
        <sz val="11"/>
        <color rgb="FF000000"/>
        <rFont val="Times New Roman"/>
        <family val="1"/>
      </rPr>
      <t>Capital expenditures related to our new corporate headquarters, net of tenant improvement allowances</t>
    </r>
    <r>
      <rPr>
        <vertAlign val="superscript"/>
        <sz val="11"/>
        <color rgb="FF000000"/>
        <rFont val="Times New Roman"/>
        <family val="1"/>
      </rPr>
      <t>(</t>
    </r>
    <r>
      <rPr>
        <vertAlign val="superscript"/>
        <sz val="11"/>
        <color rgb="FF000000"/>
        <rFont val="Times New Roman"/>
        <family val="1"/>
      </rPr>
      <t>1</t>
    </r>
    <r>
      <rPr>
        <vertAlign val="superscript"/>
        <sz val="11"/>
        <color rgb="FF000000"/>
        <rFont val="Times New Roman"/>
        <family val="1"/>
      </rPr>
      <t>)</t>
    </r>
  </si>
  <si>
    <r>
      <rPr>
        <sz val="11"/>
        <color rgb="FF000000"/>
        <rFont val="Times New Roman"/>
        <family val="1"/>
      </rPr>
      <t>Key employee holdback payments related to the acquisition of HelloSign</t>
    </r>
    <r>
      <rPr>
        <vertAlign val="superscript"/>
        <sz val="11"/>
        <color rgb="FF000000"/>
        <rFont val="Times New Roman"/>
        <family val="1"/>
      </rPr>
      <t>(</t>
    </r>
    <r>
      <rPr>
        <vertAlign val="superscript"/>
        <sz val="11"/>
        <color rgb="FF000000"/>
        <rFont val="Times New Roman"/>
        <family val="1"/>
      </rPr>
      <t>2</t>
    </r>
    <r>
      <rPr>
        <vertAlign val="superscript"/>
        <sz val="11"/>
        <color rgb="FF000000"/>
        <rFont val="Times New Roman"/>
        <family val="1"/>
      </rPr>
      <t>)</t>
    </r>
  </si>
  <si>
    <r>
      <rPr>
        <sz val="11"/>
        <color rgb="FF000000"/>
        <rFont val="Times New Roman"/>
        <family val="1"/>
      </rPr>
      <t>Payments related to workforce reduction</t>
    </r>
    <r>
      <rPr>
        <vertAlign val="superscript"/>
        <sz val="11"/>
        <color rgb="FF000000"/>
        <rFont val="Times New Roman"/>
        <family val="1"/>
      </rPr>
      <t xml:space="preserve"> (</t>
    </r>
    <r>
      <rPr>
        <vertAlign val="superscript"/>
        <sz val="11"/>
        <color rgb="FF000000"/>
        <rFont val="Times New Roman"/>
        <family val="1"/>
      </rPr>
      <t>5</t>
    </r>
    <r>
      <rPr>
        <vertAlign val="superscript"/>
        <sz val="11"/>
        <color rgb="FF000000"/>
        <rFont val="Times New Roman"/>
        <family val="1"/>
      </rPr>
      <t>)</t>
    </r>
  </si>
  <si>
    <r>
      <rPr>
        <vertAlign val="superscript"/>
        <sz val="11"/>
        <color rgb="FF000000"/>
        <rFont val="Times New Roman"/>
        <family val="1"/>
      </rPr>
      <t>(2)</t>
    </r>
    <r>
      <rPr>
        <vertAlign val="superscript"/>
        <sz val="11"/>
        <color rgb="FF000000"/>
        <rFont val="Times New Roman"/>
        <family val="1"/>
      </rPr>
      <t xml:space="preserve"> </t>
    </r>
    <r>
      <rPr>
        <sz val="11"/>
        <color rgb="FF000000"/>
        <rFont val="Times New Roman"/>
        <family val="1"/>
      </rPr>
      <t>We have compensation agreements with Key HelloSign personnel consisting of $49 million in future cash payments subject to on-going employee service. The related expenses are recognized within research and development expenses over the required service period of three years, which commenced in the first quarter of 2019. The payments began in the first quarter of 2020, and will be paid evenly in quarterly installments over the remaining required service period</t>
    </r>
  </si>
  <si>
    <r>
      <rPr>
        <vertAlign val="superscript"/>
        <sz val="11"/>
        <color rgb="FF000000"/>
        <rFont val="Times New Roman"/>
        <family val="1"/>
      </rPr>
      <t>(3)</t>
    </r>
    <r>
      <rPr>
        <sz val="11"/>
        <color rgb="FF000000"/>
        <rFont val="Times New Roman"/>
        <family val="1"/>
      </rPr>
      <t xml:space="preserve"> In the years ended 2019 and 2020, Purchases of intangile assets are</t>
    </r>
    <r>
      <rPr>
        <sz val="11"/>
        <color rgb="FF000000"/>
        <rFont val="Times New Roman"/>
        <family val="1"/>
      </rPr>
      <t xml:space="preserve"> included within 'Other' </t>
    </r>
  </si>
  <si>
    <r>
      <rPr>
        <vertAlign val="superscript"/>
        <sz val="11"/>
        <color rgb="FF000000"/>
        <rFont val="Times New Roman"/>
        <family val="1"/>
      </rPr>
      <t xml:space="preserve">(5) </t>
    </r>
    <r>
      <rPr>
        <sz val="11"/>
        <color rgb="FF000000"/>
        <rFont val="Times New Roman"/>
        <family val="1"/>
      </rPr>
      <t>Includes payments made related to workforce reduction such as severance, benefits and other related items.</t>
    </r>
  </si>
  <si>
    <t>Q1'19</t>
  </si>
  <si>
    <t>Q2'19</t>
  </si>
  <si>
    <t xml:space="preserve">Q3'19 </t>
  </si>
  <si>
    <t xml:space="preserve">Q4'19 </t>
  </si>
  <si>
    <t xml:space="preserve">Q1'20 </t>
  </si>
  <si>
    <t xml:space="preserve">Q2'20 </t>
  </si>
  <si>
    <t>Q3'20</t>
  </si>
  <si>
    <t>Q4'20</t>
  </si>
  <si>
    <t>Q1'21</t>
  </si>
  <si>
    <t>Paying Users</t>
  </si>
  <si>
    <t>Adjustments to reconcile net income (loss) to net cash provided by operating activities:</t>
  </si>
  <si>
    <r>
      <rPr>
        <vertAlign val="superscript"/>
        <sz val="11"/>
        <color rgb="FF000000"/>
        <rFont val="Times New Roman"/>
        <family val="1"/>
      </rPr>
      <t>(4)</t>
    </r>
    <r>
      <rPr>
        <sz val="11"/>
        <color rgb="FF000000"/>
        <rFont val="Times New Roman"/>
        <family val="1"/>
      </rPr>
      <t xml:space="preserve"> For periods prior to 2021, Amortization of debt issuance costs were included within Changes in operating assets and liabilities </t>
    </r>
  </si>
  <si>
    <r>
      <rPr>
        <vertAlign val="superscript"/>
        <sz val="11"/>
        <color rgb="FF000000"/>
        <rFont val="Times New Roman"/>
        <family val="1"/>
      </rPr>
      <t>(1)</t>
    </r>
    <r>
      <rPr>
        <sz val="11"/>
        <color rgb="FF000000"/>
        <rFont val="Times New Roman"/>
        <family val="1"/>
      </rPr>
      <t xml:space="preserve"> Capital expenditures include cash outflows related to the build-out of our new corporate headquarters in San Francisco, CA. Net cash provided by operating activities includes tenant improvement allowances related to our new corporate headquarters and represents cash received from our landlord to partially offset this build-out. These amounts are presented net in the table above.  As as result of our Virtual First strategy, we no longer present capital expenditures related to our new corporate headquarters as of 2021</t>
    </r>
  </si>
  <si>
    <t>Payments for taxes related to net share settlement of restricted stock units and awards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</si>
</sst>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quot;$&quot;* #,##0.0_);&quot;$&quot;* \(#,##0.0\);&quot;$&quot;* &quot;-&quot;_);_(@_)"/>
    <numFmt numFmtId="165" formatCode="* #,##0.0;* \(#,##0.0\);* &quot;-&quot;;_(@_)"/>
    <numFmt numFmtId="166" formatCode="&quot;$&quot;* #,##0.00_);&quot;$&quot;* \(#,##0.00\);&quot;$&quot;* &quot;-&quot;_);_(@_)"/>
    <numFmt numFmtId="167" formatCode="&quot;$&quot;* #,##0.0,,_);&quot;$&quot;* \(#,##0.0,,\);&quot;$&quot;* &quot;-&quot;_);_(@_)"/>
    <numFmt numFmtId="168" formatCode="* #,##0.0,,;* \(#,##0.0,,\);* &quot;-&quot;;_(@_)"/>
    <numFmt numFmtId="169" formatCode="#0.#######################%;&quot;-&quot;#0.#######################%;#0.#######################%;_(@_)"/>
    <numFmt numFmtId="170" formatCode="#0%;&quot;-&quot;#0%;#0%;_(@_)"/>
    <numFmt numFmtId="171" formatCode="#0.00;&quot;-&quot;#0.00;#0.00;_(@_)"/>
  </numFmts>
  <fonts count="11" x14ac:knownFonts="1">
    <font>
      <sz val="10"/>
      <name val="Arial"/>
    </font>
    <font>
      <sz val="11"/>
      <color rgb="FF000000"/>
      <name val="Calibri"/>
      <family val="2"/>
    </font>
    <font>
      <b/>
      <sz val="11"/>
      <color rgb="FF000000"/>
      <name val="Times New Roman"/>
      <family val="1"/>
    </font>
    <font>
      <i/>
      <sz val="11"/>
      <color rgb="FF000000"/>
      <name val="Times New Roman"/>
      <family val="1"/>
    </font>
    <font>
      <b/>
      <sz val="10"/>
      <color rgb="FF000000"/>
      <name val="Times New Roman"/>
      <family val="1"/>
    </font>
    <font>
      <b/>
      <i/>
      <sz val="11"/>
      <color rgb="FF000000"/>
      <name val="Times New Roman"/>
      <family val="1"/>
    </font>
    <font>
      <sz val="11"/>
      <color rgb="FF000000"/>
      <name val="Times New Roman"/>
      <family val="1"/>
    </font>
    <font>
      <sz val="10"/>
      <name val="Arial"/>
      <family val="2"/>
    </font>
    <font>
      <b/>
      <sz val="11"/>
      <color rgb="FF000000"/>
      <name val="Calibri"/>
      <family val="2"/>
    </font>
    <font>
      <vertAlign val="superscript"/>
      <sz val="11"/>
      <color rgb="FF000000"/>
      <name val="Times New Roman"/>
      <family val="1"/>
    </font>
    <font>
      <sz val="10"/>
      <name val="Arial"/>
      <family val="2"/>
    </font>
  </fonts>
  <fills count="4">
    <fill>
      <patternFill patternType="none"/>
    </fill>
    <fill>
      <patternFill patternType="gray125"/>
    </fill>
    <fill>
      <patternFill patternType="solid">
        <fgColor rgb="FFFFFFFF"/>
        <bgColor indexed="64"/>
      </patternFill>
    </fill>
    <fill>
      <patternFill patternType="solid">
        <fgColor rgb="FFD0CECE"/>
        <bgColor indexed="64"/>
      </patternFill>
    </fill>
  </fills>
  <borders count="7">
    <border>
      <left/>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top style="thin">
        <color rgb="FF000000"/>
      </top>
      <bottom style="double">
        <color rgb="FF000000"/>
      </bottom>
      <diagonal/>
    </border>
    <border>
      <left/>
      <right/>
      <top style="double">
        <color rgb="FF000000"/>
      </top>
      <bottom/>
      <diagonal/>
    </border>
    <border>
      <left/>
      <right/>
      <top/>
      <bottom style="thin">
        <color indexed="64"/>
      </bottom>
      <diagonal/>
    </border>
  </borders>
  <cellStyleXfs count="2">
    <xf numFmtId="0" fontId="0" fillId="0" borderId="0"/>
    <xf numFmtId="43" fontId="10" fillId="0" borderId="0" applyFont="0" applyFill="0" applyBorder="0" applyAlignment="0" applyProtection="0"/>
  </cellStyleXfs>
  <cellXfs count="64">
    <xf numFmtId="0" fontId="0" fillId="0" borderId="0" xfId="0"/>
    <xf numFmtId="0" fontId="1" fillId="2" borderId="0" xfId="0" applyFont="1" applyFill="1" applyAlignment="1">
      <alignment wrapText="1"/>
    </xf>
    <xf numFmtId="0" fontId="2" fillId="2" borderId="0" xfId="0" applyFont="1" applyFill="1" applyAlignment="1">
      <alignment wrapText="1"/>
    </xf>
    <xf numFmtId="0" fontId="3" fillId="2" borderId="0" xfId="0" applyFont="1" applyFill="1" applyAlignment="1">
      <alignment wrapText="1"/>
    </xf>
    <xf numFmtId="0" fontId="2" fillId="2" borderId="0" xfId="0" applyFont="1" applyFill="1" applyAlignment="1">
      <alignment horizontal="center" wrapText="1"/>
    </xf>
    <xf numFmtId="14" fontId="4" fillId="2" borderId="1" xfId="0" applyNumberFormat="1" applyFont="1" applyFill="1" applyBorder="1" applyAlignment="1">
      <alignment horizontal="center" wrapText="1"/>
    </xf>
    <xf numFmtId="0" fontId="5" fillId="2" borderId="2" xfId="0" applyFont="1" applyFill="1" applyBorder="1" applyAlignment="1">
      <alignment horizontal="center" wrapText="1"/>
    </xf>
    <xf numFmtId="0" fontId="6" fillId="2" borderId="0" xfId="0" applyFont="1" applyFill="1" applyAlignment="1">
      <alignment wrapText="1"/>
    </xf>
    <xf numFmtId="164" fontId="6" fillId="2" borderId="3" xfId="0" applyNumberFormat="1" applyFont="1" applyFill="1" applyBorder="1" applyAlignment="1">
      <alignment wrapText="1"/>
    </xf>
    <xf numFmtId="0" fontId="6" fillId="2" borderId="0" xfId="0" applyFont="1" applyFill="1" applyAlignment="1">
      <alignment horizontal="left" wrapText="1" indent="2"/>
    </xf>
    <xf numFmtId="165" fontId="6" fillId="2" borderId="1" xfId="0" applyNumberFormat="1" applyFont="1" applyFill="1" applyBorder="1" applyAlignment="1">
      <alignment wrapText="1"/>
    </xf>
    <xf numFmtId="165" fontId="6" fillId="2" borderId="3" xfId="0" applyNumberFormat="1" applyFont="1" applyFill="1" applyBorder="1" applyAlignment="1">
      <alignment wrapText="1"/>
    </xf>
    <xf numFmtId="165" fontId="6" fillId="2" borderId="0" xfId="0" applyNumberFormat="1" applyFont="1" applyFill="1" applyAlignment="1">
      <alignment wrapText="1"/>
    </xf>
    <xf numFmtId="0" fontId="6" fillId="2" borderId="0" xfId="0" applyFont="1" applyFill="1" applyAlignment="1">
      <alignment horizontal="left" wrapText="1"/>
    </xf>
    <xf numFmtId="165" fontId="6" fillId="2" borderId="2" xfId="0" applyNumberFormat="1" applyFont="1" applyFill="1" applyBorder="1" applyAlignment="1">
      <alignment wrapText="1"/>
    </xf>
    <xf numFmtId="164" fontId="6" fillId="2" borderId="4" xfId="0" applyNumberFormat="1" applyFont="1" applyFill="1" applyBorder="1" applyAlignment="1">
      <alignment wrapText="1"/>
    </xf>
    <xf numFmtId="0" fontId="6" fillId="2" borderId="5" xfId="0" applyFont="1" applyFill="1" applyBorder="1" applyAlignment="1">
      <alignment wrapText="1"/>
    </xf>
    <xf numFmtId="164" fontId="6" fillId="2" borderId="0" xfId="0" applyNumberFormat="1" applyFont="1" applyFill="1" applyAlignment="1">
      <alignment wrapText="1"/>
    </xf>
    <xf numFmtId="0" fontId="6" fillId="2" borderId="0" xfId="0" applyFont="1" applyFill="1" applyAlignment="1">
      <alignment horizontal="right" wrapText="1"/>
    </xf>
    <xf numFmtId="0" fontId="2" fillId="2" borderId="0" xfId="0" applyFont="1" applyFill="1" applyAlignment="1">
      <alignment horizontal="left" wrapText="1"/>
    </xf>
    <xf numFmtId="0" fontId="3" fillId="2" borderId="0" xfId="0" applyFont="1" applyFill="1" applyAlignment="1">
      <alignment horizontal="left" wrapText="1"/>
    </xf>
    <xf numFmtId="0" fontId="6" fillId="2" borderId="0" xfId="0" applyFont="1" applyFill="1" applyAlignment="1">
      <alignment horizontal="left" wrapText="1" indent="1"/>
    </xf>
    <xf numFmtId="166" fontId="6" fillId="2" borderId="0" xfId="0" applyNumberFormat="1" applyFont="1" applyFill="1" applyAlignment="1">
      <alignment wrapText="1"/>
    </xf>
    <xf numFmtId="0" fontId="6" fillId="2" borderId="0" xfId="0" applyFont="1" applyFill="1" applyAlignment="1">
      <alignment horizontal="center" wrapText="1"/>
    </xf>
    <xf numFmtId="0" fontId="6" fillId="2" borderId="1" xfId="0" applyFont="1" applyFill="1" applyBorder="1" applyAlignment="1">
      <alignment wrapText="1"/>
    </xf>
    <xf numFmtId="0" fontId="6" fillId="2" borderId="3" xfId="0" applyFont="1" applyFill="1" applyBorder="1" applyAlignment="1">
      <alignment wrapText="1"/>
    </xf>
    <xf numFmtId="0" fontId="6" fillId="2" borderId="5" xfId="0" applyFont="1" applyFill="1" applyBorder="1" applyAlignment="1">
      <alignment horizontal="right" wrapText="1"/>
    </xf>
    <xf numFmtId="0" fontId="6" fillId="2" borderId="3" xfId="0" applyFont="1" applyFill="1" applyBorder="1" applyAlignment="1">
      <alignment horizontal="right" wrapText="1"/>
    </xf>
    <xf numFmtId="164" fontId="6" fillId="2" borderId="5" xfId="0" applyNumberFormat="1" applyFont="1" applyFill="1" applyBorder="1" applyAlignment="1">
      <alignment wrapText="1"/>
    </xf>
    <xf numFmtId="14" fontId="2" fillId="2" borderId="1" xfId="0" applyNumberFormat="1" applyFont="1" applyFill="1" applyBorder="1" applyAlignment="1">
      <alignment horizontal="center" wrapText="1"/>
    </xf>
    <xf numFmtId="0" fontId="2" fillId="2" borderId="0" xfId="0" applyFont="1" applyFill="1" applyAlignment="1">
      <alignment horizontal="left" vertical="center" wrapText="1"/>
    </xf>
    <xf numFmtId="0" fontId="6" fillId="2" borderId="0" xfId="0" applyFont="1" applyFill="1" applyAlignment="1">
      <alignment horizontal="left" vertical="center" wrapText="1"/>
    </xf>
    <xf numFmtId="167" fontId="6" fillId="2" borderId="3" xfId="0" applyNumberFormat="1" applyFont="1" applyFill="1" applyBorder="1" applyAlignment="1">
      <alignment wrapText="1"/>
    </xf>
    <xf numFmtId="0" fontId="6" fillId="2" borderId="0" xfId="0" applyFont="1" applyFill="1" applyAlignment="1">
      <alignment horizontal="left" vertical="center" wrapText="1" indent="2"/>
    </xf>
    <xf numFmtId="168" fontId="6" fillId="2" borderId="0" xfId="0" applyNumberFormat="1" applyFont="1" applyFill="1" applyAlignment="1">
      <alignment wrapText="1"/>
    </xf>
    <xf numFmtId="168" fontId="6" fillId="2" borderId="1" xfId="0" applyNumberFormat="1" applyFont="1" applyFill="1" applyBorder="1" applyAlignment="1">
      <alignment wrapText="1"/>
    </xf>
    <xf numFmtId="168" fontId="6" fillId="2" borderId="2" xfId="0" applyNumberFormat="1" applyFont="1" applyFill="1" applyBorder="1" applyAlignment="1">
      <alignment wrapText="1"/>
    </xf>
    <xf numFmtId="168" fontId="6" fillId="2" borderId="3" xfId="0" applyNumberFormat="1" applyFont="1" applyFill="1" applyBorder="1" applyAlignment="1">
      <alignment wrapText="1"/>
    </xf>
    <xf numFmtId="164" fontId="6" fillId="2" borderId="2" xfId="0" applyNumberFormat="1" applyFont="1" applyFill="1" applyBorder="1" applyAlignment="1">
      <alignment wrapText="1"/>
    </xf>
    <xf numFmtId="167" fontId="6" fillId="2" borderId="2" xfId="0" applyNumberFormat="1" applyFont="1" applyFill="1" applyBorder="1" applyAlignment="1">
      <alignment wrapText="1"/>
    </xf>
    <xf numFmtId="167" fontId="6" fillId="2" borderId="0" xfId="0" applyNumberFormat="1" applyFont="1" applyFill="1" applyAlignment="1">
      <alignment wrapText="1"/>
    </xf>
    <xf numFmtId="0" fontId="5" fillId="2" borderId="1" xfId="0" applyFont="1" applyFill="1" applyBorder="1" applyAlignment="1">
      <alignment horizontal="center" wrapText="1"/>
    </xf>
    <xf numFmtId="0" fontId="3" fillId="2" borderId="0" xfId="0" applyFont="1" applyFill="1" applyAlignment="1">
      <alignment horizontal="left" vertical="center" wrapText="1" indent="2"/>
    </xf>
    <xf numFmtId="169" fontId="3" fillId="2" borderId="0" xfId="0" applyNumberFormat="1" applyFont="1" applyFill="1" applyAlignment="1">
      <alignment wrapText="1"/>
    </xf>
    <xf numFmtId="170" fontId="3" fillId="2" borderId="0" xfId="0" applyNumberFormat="1" applyFont="1" applyFill="1" applyAlignment="1">
      <alignment wrapText="1"/>
    </xf>
    <xf numFmtId="164" fontId="6" fillId="2" borderId="1" xfId="0" applyNumberFormat="1" applyFont="1" applyFill="1" applyBorder="1" applyAlignment="1">
      <alignment wrapText="1"/>
    </xf>
    <xf numFmtId="167" fontId="6" fillId="2" borderId="1" xfId="0" applyNumberFormat="1" applyFont="1" applyFill="1" applyBorder="1" applyAlignment="1">
      <alignment wrapText="1"/>
    </xf>
    <xf numFmtId="169" fontId="3" fillId="2" borderId="3" xfId="0" applyNumberFormat="1" applyFont="1" applyFill="1" applyBorder="1" applyAlignment="1">
      <alignment wrapText="1"/>
    </xf>
    <xf numFmtId="170" fontId="3" fillId="2" borderId="3" xfId="0" applyNumberFormat="1" applyFont="1" applyFill="1" applyBorder="1" applyAlignment="1">
      <alignment wrapText="1"/>
    </xf>
    <xf numFmtId="0" fontId="7" fillId="0" borderId="0" xfId="0" applyFont="1" applyAlignment="1">
      <alignment wrapText="1"/>
    </xf>
    <xf numFmtId="0" fontId="8" fillId="2" borderId="0" xfId="0" applyFont="1" applyFill="1" applyAlignment="1">
      <alignment wrapText="1"/>
    </xf>
    <xf numFmtId="0" fontId="8" fillId="3" borderId="0" xfId="0" applyFont="1" applyFill="1" applyAlignment="1">
      <alignment horizontal="center" wrapText="1"/>
    </xf>
    <xf numFmtId="171" fontId="1" fillId="2" borderId="0" xfId="0" applyNumberFormat="1" applyFont="1" applyFill="1" applyAlignment="1">
      <alignment wrapText="1"/>
    </xf>
    <xf numFmtId="43" fontId="6" fillId="2" borderId="1" xfId="1" applyFont="1" applyFill="1" applyBorder="1" applyAlignment="1">
      <alignment wrapText="1"/>
    </xf>
    <xf numFmtId="164" fontId="6" fillId="2" borderId="0" xfId="0" applyNumberFormat="1" applyFont="1" applyFill="1" applyBorder="1" applyAlignment="1">
      <alignment wrapText="1"/>
    </xf>
    <xf numFmtId="165" fontId="6" fillId="2" borderId="6" xfId="0" applyNumberFormat="1" applyFont="1" applyFill="1" applyBorder="1" applyAlignment="1">
      <alignment wrapText="1"/>
    </xf>
    <xf numFmtId="43" fontId="6" fillId="2" borderId="1" xfId="1" applyFont="1" applyFill="1" applyBorder="1" applyAlignment="1">
      <alignment horizontal="right" wrapText="1"/>
    </xf>
    <xf numFmtId="43" fontId="6" fillId="2" borderId="0" xfId="1" applyFont="1" applyFill="1" applyBorder="1" applyAlignment="1">
      <alignment horizontal="right" wrapText="1"/>
    </xf>
    <xf numFmtId="0" fontId="7" fillId="0" borderId="0" xfId="0" applyFont="1"/>
    <xf numFmtId="0" fontId="5" fillId="2" borderId="2" xfId="0" applyFont="1" applyFill="1" applyBorder="1" applyAlignment="1">
      <alignment horizontal="center" wrapText="1"/>
    </xf>
    <xf numFmtId="0" fontId="2" fillId="2" borderId="0" xfId="0" applyFont="1" applyFill="1" applyAlignment="1">
      <alignment horizontal="center" wrapText="1"/>
    </xf>
    <xf numFmtId="0" fontId="6" fillId="2" borderId="0" xfId="0" applyFont="1" applyFill="1" applyAlignment="1">
      <alignment wrapText="1"/>
    </xf>
    <xf numFmtId="0" fontId="5" fillId="2" borderId="1" xfId="0" applyFont="1" applyFill="1" applyBorder="1" applyAlignment="1">
      <alignment horizontal="center" wrapText="1"/>
    </xf>
    <xf numFmtId="0" fontId="6" fillId="2" borderId="0" xfId="0" applyFont="1" applyFill="1" applyAlignment="1">
      <alignment horizontal="left" wrapText="1"/>
    </xf>
  </cellXfs>
  <cellStyles count="2">
    <cellStyle name="Comma" xfId="1" builtinId="3"/>
    <cellStyle name="Normal" xfId="0" builtinId="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95250</xdr:colOff>
      <xdr:row>2</xdr:row>
      <xdr:rowOff>123826</xdr:rowOff>
    </xdr:from>
    <xdr:to>
      <xdr:col>11</xdr:col>
      <xdr:colOff>819150</xdr:colOff>
      <xdr:row>47</xdr:row>
      <xdr:rowOff>142875</xdr:rowOff>
    </xdr:to>
    <xdr:sp macro="" textlink="">
      <xdr:nvSpPr>
        <xdr:cNvPr id="2" name="TextBox 1">
          <a:extLst>
            <a:ext uri="{FF2B5EF4-FFF2-40B4-BE49-F238E27FC236}">
              <a16:creationId xmlns:a16="http://schemas.microsoft.com/office/drawing/2014/main" id="{D072AAEB-0BE9-4328-B59F-C5B3CBFB5A26}"/>
            </a:ext>
          </a:extLst>
        </xdr:cNvPr>
        <xdr:cNvSpPr txBox="1"/>
      </xdr:nvSpPr>
      <xdr:spPr>
        <a:xfrm>
          <a:off x="742950" y="523876"/>
          <a:ext cx="8001000" cy="90201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b="1">
            <a:latin typeface="Times New Roman" panose="02020603050405020304" pitchFamily="18" charset="0"/>
            <a:cs typeface="Times New Roman" panose="02020603050405020304" pitchFamily="18" charset="0"/>
          </a:endParaRPr>
        </a:p>
        <a:p>
          <a:pPr marL="0" marR="0">
            <a:lnSpc>
              <a:spcPct val="107000"/>
            </a:lnSpc>
            <a:spcBef>
              <a:spcPts val="0"/>
            </a:spcBef>
            <a:spcAft>
              <a:spcPts val="800"/>
            </a:spcAft>
          </a:pPr>
          <a:r>
            <a:rPr lang="en-US" sz="1100" b="1">
              <a:solidFill>
                <a:srgbClr val="222222"/>
              </a:solidFill>
              <a:effectLst/>
              <a:latin typeface="Times New Roman" panose="02020603050405020304" pitchFamily="18" charset="0"/>
              <a:ea typeface="Calibri" panose="020F0502020204030204" pitchFamily="34" charset="0"/>
              <a:cs typeface="Times New Roman" panose="02020603050405020304" pitchFamily="18" charset="0"/>
            </a:rPr>
            <a:t>About Non-GAAP Financial Measures</a:t>
          </a:r>
          <a:endParaRPr lang="en-US" sz="1100">
            <a:effectLst/>
            <a:latin typeface="Times New Roman" panose="02020603050405020304" pitchFamily="18"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rgbClr val="222222"/>
              </a:solidFill>
              <a:effectLst/>
              <a:latin typeface="Times New Roman" panose="02020603050405020304" pitchFamily="18" charset="0"/>
              <a:ea typeface="Calibri" panose="020F0502020204030204" pitchFamily="34" charset="0"/>
              <a:cs typeface="Times New Roman" panose="02020603050405020304" pitchFamily="18" charset="0"/>
            </a:rPr>
            <a:t>To provide investors and others with additional information regarding Dropbox's results, we have disclosed the following non-GAAP financial measures: non-GAAP cost of revenue, non-GAAP gross profit, non-GAAP operating expenses (including research and development, sales and marketing and general and administrative), non-GAAP income from operations, non-GAAP other income, non-GAAP provision for income taxes, non-GAAP net income and free cash flow ("FCF"). </a:t>
          </a:r>
          <a:endParaRPr lang="en-US" sz="1100">
            <a:effectLst/>
            <a:latin typeface="Times New Roman" panose="02020603050405020304" pitchFamily="18"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rgbClr val="222222"/>
              </a:solidFill>
              <a:effectLst/>
              <a:latin typeface="Times New Roman" panose="02020603050405020304" pitchFamily="18" charset="0"/>
              <a:ea typeface="Calibri" panose="020F0502020204030204" pitchFamily="34" charset="0"/>
              <a:cs typeface="Times New Roman" panose="02020603050405020304" pitchFamily="18" charset="0"/>
            </a:rPr>
            <a:t>Dropbox has provided a reconciliation of each non-GAAP financial measure used in this financial model to the most directly comparable GAAP financial measure. Non-GAAP cost of revenue, gross profit, operating expenses, income from operations, and net income differ from GAAP in that they exclude stock-based compensation expense, amortization of acquired intangible assets, other acquisition-related expenses, which include third-party diligence costs and compensation expense for key acquired personnel, employer payroll tax expense relating to the release of two-tier RSUs in connection with our initial public offering, impairment charges related to real estate assets, expenses related to our workforce reduction and donations of common stock to the Dropbox Foundation. Non-GAAP other income, non-GAAP provision for income taxes and Non-GAAP net income also exclude net gains and losses on equity investments, and includes the income tax effect of the aforementioned adjustments. FCF differs from GAAP net cash provided by operating activities in that it treats capital expenditures as a reduction to net cash provided by operating activities. Free cash flow margin is calculated as FCF divided by revenue. </a:t>
          </a:r>
          <a:endParaRPr lang="en-US" sz="1100">
            <a:effectLst/>
            <a:latin typeface="Times New Roman" panose="02020603050405020304" pitchFamily="18"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rgbClr val="222222"/>
              </a:solidFill>
              <a:effectLst/>
              <a:latin typeface="Times New Roman" panose="02020603050405020304" pitchFamily="18" charset="0"/>
              <a:ea typeface="Calibri" panose="020F0502020204030204" pitchFamily="34" charset="0"/>
              <a:cs typeface="Times New Roman" panose="02020603050405020304" pitchFamily="18" charset="0"/>
            </a:rPr>
            <a:t>Dropbox's management uses these non-GAAP financial measures to understand and compare operating results across accounting periods, for internal budgeting and forecasting purposes, for short and long-term operating plans, and to evaluate Dropbox's financial performance and the ability to generate cash from operations. Management believes these non-GAAP financial measures reflect Dropbox's ongoing business in a manner that allows for meaningful period-to-period comparisons and analysis of trends in Dropbox's business, as they exclude expenses that are not reflective of ongoing operating results. Management also believes that these non-GAAP financial measures provide useful supplemental information to investors and others in understanding and evaluating Dropbox's operating results and future prospects in the same manner as management and in comparing financial results across accounting periods and to those of peer companies.</a:t>
          </a:r>
          <a:endParaRPr lang="en-US" sz="1100">
            <a:effectLst/>
            <a:latin typeface="Times New Roman" panose="02020603050405020304" pitchFamily="18"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rgbClr val="222222"/>
              </a:solidFill>
              <a:effectLst/>
              <a:latin typeface="Times New Roman" panose="02020603050405020304" pitchFamily="18" charset="0"/>
              <a:ea typeface="Calibri" panose="020F0502020204030204" pitchFamily="34" charset="0"/>
              <a:cs typeface="Times New Roman" panose="02020603050405020304" pitchFamily="18" charset="0"/>
            </a:rPr>
            <a:t>We believe that the non-GAAP financial measures, non-GAAP cost of revenue, gross profit, operating expenses, income from operations, other income, provision for income taxes and net income are meaningful to investors because they help identify underlying trends in our business that could otherwise be masked by the effect of the expenses that we exclude.</a:t>
          </a:r>
          <a:endParaRPr lang="en-US" sz="1100">
            <a:effectLst/>
            <a:latin typeface="Times New Roman" panose="02020603050405020304" pitchFamily="18"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rgbClr val="222222"/>
              </a:solidFill>
              <a:effectLst/>
              <a:latin typeface="Times New Roman" panose="02020603050405020304" pitchFamily="18" charset="0"/>
              <a:ea typeface="Calibri" panose="020F0502020204030204" pitchFamily="34" charset="0"/>
              <a:cs typeface="Times New Roman" panose="02020603050405020304" pitchFamily="18" charset="0"/>
            </a:rPr>
            <a:t>We believe that FCF is an indicator of our liquidity over the long term, and provides useful information regarding cash provided by operating activities and cash used for investments in property and equipment required to maintain and grow our business. FCF is presented for supplemental informational purposes only and should not be considered a substitute for financial information presented in accordance with GAAP. FCF has limitations as an analytical tool, and it should not be considered in isolation or as a substitute for analysis of other GAAP financial measures, such as net cash provided by operating activities. Some of the limitations of FCF are that FCF does not reflect our future contractual commitments, excludes investments made to acquire assets under finance leases, includes capital expenditures, and may be calculated differently by other companies in our industry, limiting its usefulness as a comparative measure.</a:t>
          </a:r>
          <a:endParaRPr lang="en-US" sz="1100">
            <a:effectLst/>
            <a:latin typeface="Times New Roman" panose="02020603050405020304" pitchFamily="18"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rgbClr val="222222"/>
              </a:solidFill>
              <a:effectLst/>
              <a:latin typeface="Times New Roman" panose="02020603050405020304" pitchFamily="18" charset="0"/>
              <a:ea typeface="Calibri" panose="020F0502020204030204" pitchFamily="34" charset="0"/>
              <a:cs typeface="Times New Roman" panose="02020603050405020304" pitchFamily="18" charset="0"/>
            </a:rPr>
            <a:t>The use of non-GAAP cost of revenue, gross profit, operating expenses, income from operations, other income, provision for income taxes, net income and free cash flow measures has certain limitations as they do not reflect all items of income, expense, and cash expenditures, as applicable, that affect Dropbox's operations. Dropbox compensates for these limitations by reconciling the non-GAAP financial measures to the most comparable GAAP financial measures. Additionally, we have provided supplemental disclosures in our reconciliation of net cash provided by operating activities to free cash flow to include capital expenditures related to our corporate headquarters, net of tenant improvement allowances, payments related to our workforce reduction and key employee holdback payments related to the acquisition of HelloSign. These non-GAAP financial measures should be considered in addition to, not as a substitute for or in isolation from, measures prepared in accordance with GAAP. Further, these non-GAAP measures may differ from the non-GAAP information used by other companies, including peer companies, and therefore comparability may be limited. Management encourages investors and others to review Dropbox's financial information in its entirety and not rely on a single financial measure.</a:t>
          </a:r>
          <a:endParaRPr lang="en-US" sz="1100">
            <a:effectLst/>
            <a:latin typeface="Times New Roman" panose="02020603050405020304" pitchFamily="18" charset="0"/>
            <a:ea typeface="Calibri" panose="020F0502020204030204" pitchFamily="34"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4"/>
  <sheetViews>
    <sheetView showGridLines="0" tabSelected="1" showRuler="0" workbookViewId="0">
      <selection activeCell="M15" sqref="M15"/>
    </sheetView>
  </sheetViews>
  <sheetFormatPr defaultColWidth="12.77734375" defaultRowHeight="12.3" x14ac:dyDescent="0.4"/>
  <cols>
    <col min="1" max="8" width="9" style="58" customWidth="1"/>
    <col min="9" max="16384" width="12.77734375" style="58"/>
  </cols>
  <sheetData>
    <row r="1" spans="1:8" ht="15.75" customHeight="1" x14ac:dyDescent="0.55000000000000004">
      <c r="A1" s="1"/>
      <c r="B1" s="1"/>
      <c r="C1" s="1"/>
      <c r="D1" s="1"/>
      <c r="E1" s="1"/>
      <c r="F1" s="1"/>
      <c r="G1" s="1"/>
      <c r="H1" s="1"/>
    </row>
    <row r="2" spans="1:8" ht="15.75" customHeight="1" x14ac:dyDescent="0.55000000000000004">
      <c r="A2" s="1"/>
      <c r="B2" s="1"/>
      <c r="C2" s="1"/>
      <c r="D2" s="1"/>
      <c r="E2" s="1"/>
      <c r="F2" s="1"/>
      <c r="G2" s="1"/>
      <c r="H2" s="1"/>
    </row>
    <row r="3" spans="1:8" ht="15.75" customHeight="1" x14ac:dyDescent="0.55000000000000004">
      <c r="A3" s="1"/>
      <c r="B3" s="1"/>
      <c r="C3" s="1"/>
      <c r="D3" s="1"/>
      <c r="E3" s="1"/>
      <c r="F3" s="1"/>
      <c r="G3" s="1"/>
      <c r="H3" s="1"/>
    </row>
    <row r="4" spans="1:8" ht="15.75" customHeight="1" x14ac:dyDescent="0.55000000000000004">
      <c r="A4" s="1"/>
      <c r="B4" s="1"/>
      <c r="C4" s="1"/>
      <c r="D4" s="1"/>
      <c r="E4" s="1"/>
      <c r="F4" s="1"/>
      <c r="G4" s="1"/>
      <c r="H4" s="1"/>
    </row>
    <row r="5" spans="1:8" ht="15.75" customHeight="1" x14ac:dyDescent="0.55000000000000004">
      <c r="A5" s="1"/>
      <c r="B5" s="1"/>
      <c r="C5" s="1"/>
      <c r="D5" s="1"/>
      <c r="E5" s="1"/>
      <c r="F5" s="1"/>
      <c r="G5" s="1"/>
      <c r="H5" s="1"/>
    </row>
    <row r="6" spans="1:8" ht="15.75" customHeight="1" x14ac:dyDescent="0.55000000000000004">
      <c r="A6" s="1"/>
      <c r="B6" s="1"/>
      <c r="C6" s="1"/>
      <c r="D6" s="1"/>
      <c r="E6" s="1"/>
      <c r="F6" s="1"/>
      <c r="G6" s="1"/>
      <c r="H6" s="1"/>
    </row>
    <row r="7" spans="1:8" ht="15.75" customHeight="1" x14ac:dyDescent="0.55000000000000004">
      <c r="A7" s="1"/>
      <c r="B7" s="1"/>
      <c r="C7" s="1"/>
      <c r="D7" s="1"/>
      <c r="E7" s="1"/>
      <c r="F7" s="1"/>
      <c r="G7" s="1"/>
      <c r="H7" s="1"/>
    </row>
    <row r="8" spans="1:8" ht="15.75" customHeight="1" x14ac:dyDescent="0.55000000000000004">
      <c r="A8" s="1"/>
      <c r="B8" s="1"/>
      <c r="C8" s="1"/>
      <c r="D8" s="1"/>
      <c r="E8" s="1"/>
      <c r="F8" s="1"/>
      <c r="G8" s="1"/>
      <c r="H8" s="1"/>
    </row>
    <row r="9" spans="1:8" ht="15.75" customHeight="1" x14ac:dyDescent="0.55000000000000004">
      <c r="A9" s="1"/>
      <c r="B9" s="1"/>
      <c r="C9" s="1"/>
      <c r="D9" s="1"/>
      <c r="E9" s="1"/>
      <c r="F9" s="1"/>
      <c r="G9" s="1"/>
      <c r="H9" s="1"/>
    </row>
    <row r="10" spans="1:8" ht="15.75" customHeight="1" x14ac:dyDescent="0.55000000000000004">
      <c r="A10" s="1"/>
      <c r="B10" s="1"/>
      <c r="C10" s="1"/>
      <c r="D10" s="1"/>
      <c r="E10" s="1"/>
      <c r="F10" s="1"/>
      <c r="G10" s="1"/>
      <c r="H10" s="1"/>
    </row>
    <row r="11" spans="1:8" ht="15.75" customHeight="1" x14ac:dyDescent="0.55000000000000004">
      <c r="A11" s="1"/>
      <c r="B11" s="1"/>
      <c r="C11" s="1"/>
      <c r="D11" s="1"/>
      <c r="E11" s="1"/>
      <c r="F11" s="1"/>
      <c r="G11" s="1"/>
      <c r="H11" s="1"/>
    </row>
    <row r="12" spans="1:8" ht="15.75" customHeight="1" x14ac:dyDescent="0.55000000000000004">
      <c r="A12" s="1"/>
      <c r="B12" s="1"/>
      <c r="C12" s="1"/>
      <c r="D12" s="1"/>
      <c r="E12" s="1"/>
      <c r="F12" s="1"/>
      <c r="G12" s="1"/>
      <c r="H12" s="1"/>
    </row>
    <row r="13" spans="1:8" ht="15.75" customHeight="1" x14ac:dyDescent="0.55000000000000004">
      <c r="A13" s="1"/>
      <c r="B13" s="1"/>
      <c r="C13" s="1"/>
      <c r="D13" s="1"/>
      <c r="E13" s="1"/>
      <c r="F13" s="1"/>
      <c r="G13" s="1"/>
      <c r="H13" s="1"/>
    </row>
    <row r="14" spans="1:8" ht="15.75" customHeight="1" x14ac:dyDescent="0.55000000000000004">
      <c r="A14" s="1"/>
      <c r="B14" s="1"/>
      <c r="C14" s="1"/>
      <c r="D14" s="1"/>
      <c r="E14" s="1"/>
      <c r="F14" s="1"/>
      <c r="G14" s="1"/>
      <c r="H14" s="1"/>
    </row>
    <row r="15" spans="1:8" ht="15.75" customHeight="1" x14ac:dyDescent="0.55000000000000004">
      <c r="A15" s="1"/>
      <c r="B15" s="1"/>
      <c r="C15" s="1"/>
      <c r="D15" s="1"/>
      <c r="E15" s="1"/>
      <c r="F15" s="1"/>
      <c r="G15" s="1"/>
      <c r="H15" s="1"/>
    </row>
    <row r="16" spans="1:8" ht="15.75" customHeight="1" x14ac:dyDescent="0.55000000000000004">
      <c r="A16" s="1"/>
      <c r="B16" s="1"/>
      <c r="C16" s="1"/>
      <c r="D16" s="1"/>
      <c r="E16" s="1"/>
      <c r="F16" s="1"/>
      <c r="G16" s="1"/>
      <c r="H16" s="1"/>
    </row>
    <row r="17" spans="1:8" ht="15.75" customHeight="1" x14ac:dyDescent="0.55000000000000004">
      <c r="A17" s="1"/>
      <c r="B17" s="1"/>
      <c r="C17" s="1"/>
      <c r="D17" s="1"/>
      <c r="E17" s="1"/>
      <c r="F17" s="1"/>
      <c r="G17" s="1"/>
      <c r="H17" s="1"/>
    </row>
    <row r="18" spans="1:8" ht="15.75" customHeight="1" x14ac:dyDescent="0.55000000000000004">
      <c r="A18" s="1"/>
      <c r="B18" s="1"/>
      <c r="C18" s="1"/>
      <c r="D18" s="1"/>
      <c r="E18" s="1"/>
      <c r="F18" s="1"/>
      <c r="G18" s="1"/>
      <c r="H18" s="1"/>
    </row>
    <row r="19" spans="1:8" ht="15.75" customHeight="1" x14ac:dyDescent="0.55000000000000004">
      <c r="A19" s="1"/>
      <c r="B19" s="1"/>
      <c r="C19" s="1"/>
      <c r="D19" s="1"/>
      <c r="E19" s="1"/>
      <c r="F19" s="1"/>
      <c r="G19" s="1"/>
      <c r="H19" s="1"/>
    </row>
    <row r="20" spans="1:8" ht="15.75" customHeight="1" x14ac:dyDescent="0.55000000000000004">
      <c r="A20" s="1"/>
      <c r="B20" s="1"/>
      <c r="C20" s="1"/>
      <c r="D20" s="1"/>
      <c r="E20" s="1"/>
      <c r="F20" s="1"/>
      <c r="G20" s="1"/>
      <c r="H20" s="1"/>
    </row>
    <row r="21" spans="1:8" ht="15.75" customHeight="1" x14ac:dyDescent="0.55000000000000004">
      <c r="A21" s="1"/>
      <c r="B21" s="1"/>
      <c r="C21" s="1"/>
      <c r="D21" s="1"/>
      <c r="E21" s="1"/>
      <c r="F21" s="1"/>
      <c r="G21" s="1"/>
      <c r="H21" s="1"/>
    </row>
    <row r="22" spans="1:8" ht="15.75" customHeight="1" x14ac:dyDescent="0.55000000000000004">
      <c r="A22" s="1"/>
      <c r="B22" s="1"/>
      <c r="C22" s="1"/>
      <c r="D22" s="1"/>
      <c r="E22" s="1"/>
      <c r="F22" s="1"/>
      <c r="G22" s="1"/>
      <c r="H22" s="1"/>
    </row>
    <row r="23" spans="1:8" ht="15.75" customHeight="1" x14ac:dyDescent="0.55000000000000004">
      <c r="A23" s="1"/>
      <c r="B23" s="1"/>
      <c r="C23" s="1"/>
      <c r="D23" s="1"/>
      <c r="E23" s="1"/>
      <c r="F23" s="1"/>
      <c r="G23" s="1"/>
      <c r="H23" s="1"/>
    </row>
    <row r="24" spans="1:8" ht="15.75" customHeight="1" x14ac:dyDescent="0.55000000000000004">
      <c r="A24" s="1"/>
      <c r="B24" s="1"/>
      <c r="C24" s="1"/>
      <c r="D24" s="1"/>
      <c r="E24" s="1"/>
      <c r="F24" s="1"/>
      <c r="G24" s="1"/>
      <c r="H24" s="1"/>
    </row>
    <row r="25" spans="1:8" ht="15.75" customHeight="1" x14ac:dyDescent="0.55000000000000004">
      <c r="A25" s="1"/>
      <c r="B25" s="1"/>
      <c r="C25" s="1"/>
      <c r="D25" s="1"/>
      <c r="E25" s="1"/>
      <c r="F25" s="1"/>
      <c r="G25" s="1"/>
      <c r="H25" s="1"/>
    </row>
    <row r="26" spans="1:8" ht="15.75" customHeight="1" x14ac:dyDescent="0.55000000000000004">
      <c r="A26" s="1"/>
      <c r="B26" s="1"/>
      <c r="C26" s="1"/>
      <c r="D26" s="1"/>
      <c r="E26" s="1"/>
      <c r="F26" s="1"/>
      <c r="G26" s="1"/>
      <c r="H26" s="1"/>
    </row>
    <row r="27" spans="1:8" ht="15.75" customHeight="1" x14ac:dyDescent="0.55000000000000004">
      <c r="A27" s="1"/>
      <c r="B27" s="1"/>
      <c r="C27" s="1"/>
      <c r="D27" s="1"/>
      <c r="E27" s="1"/>
      <c r="F27" s="1"/>
      <c r="G27" s="1"/>
      <c r="H27" s="1"/>
    </row>
    <row r="28" spans="1:8" ht="15.75" customHeight="1" x14ac:dyDescent="0.55000000000000004">
      <c r="A28" s="1"/>
      <c r="B28" s="1"/>
      <c r="C28" s="1"/>
      <c r="D28" s="1"/>
      <c r="E28" s="1"/>
      <c r="F28" s="1"/>
      <c r="G28" s="1"/>
      <c r="H28" s="1"/>
    </row>
    <row r="29" spans="1:8" ht="15.75" customHeight="1" x14ac:dyDescent="0.55000000000000004">
      <c r="A29" s="1"/>
      <c r="B29" s="1"/>
      <c r="C29" s="1"/>
      <c r="D29" s="1"/>
      <c r="E29" s="1"/>
      <c r="F29" s="1"/>
      <c r="G29" s="1"/>
      <c r="H29" s="1"/>
    </row>
    <row r="30" spans="1:8" ht="15.75" customHeight="1" x14ac:dyDescent="0.55000000000000004">
      <c r="A30" s="1"/>
      <c r="B30" s="1"/>
      <c r="C30" s="1"/>
      <c r="D30" s="1"/>
      <c r="E30" s="1"/>
      <c r="F30" s="1"/>
      <c r="G30" s="1"/>
      <c r="H30" s="1"/>
    </row>
    <row r="31" spans="1:8" ht="15.75" customHeight="1" x14ac:dyDescent="0.55000000000000004">
      <c r="A31" s="1"/>
      <c r="B31" s="1"/>
      <c r="C31" s="1"/>
      <c r="D31" s="1"/>
      <c r="E31" s="1"/>
      <c r="F31" s="1"/>
      <c r="G31" s="1"/>
      <c r="H31" s="1"/>
    </row>
    <row r="32" spans="1:8" ht="15.75" customHeight="1" x14ac:dyDescent="0.55000000000000004">
      <c r="A32" s="1"/>
      <c r="B32" s="1"/>
      <c r="C32" s="1"/>
      <c r="D32" s="1"/>
      <c r="E32" s="1"/>
      <c r="F32" s="1"/>
      <c r="G32" s="1"/>
      <c r="H32" s="1"/>
    </row>
    <row r="33" spans="1:8" ht="15.75" customHeight="1" x14ac:dyDescent="0.55000000000000004">
      <c r="A33" s="1"/>
      <c r="B33" s="1"/>
      <c r="C33" s="1"/>
      <c r="D33" s="1"/>
      <c r="E33" s="1"/>
      <c r="F33" s="1"/>
      <c r="G33" s="1"/>
      <c r="H33" s="1"/>
    </row>
    <row r="34" spans="1:8" ht="15.75" customHeight="1" x14ac:dyDescent="0.55000000000000004">
      <c r="A34" s="1"/>
      <c r="B34" s="1"/>
      <c r="C34" s="1"/>
      <c r="D34" s="1"/>
      <c r="E34" s="1"/>
      <c r="F34" s="1"/>
      <c r="G34" s="1"/>
      <c r="H34" s="1"/>
    </row>
    <row r="35" spans="1:8" ht="15.75" customHeight="1" x14ac:dyDescent="0.55000000000000004">
      <c r="A35" s="1"/>
      <c r="B35" s="1"/>
      <c r="C35" s="1"/>
      <c r="D35" s="1"/>
      <c r="E35" s="1"/>
      <c r="F35" s="1"/>
      <c r="G35" s="1"/>
      <c r="H35" s="1"/>
    </row>
    <row r="36" spans="1:8" ht="15.75" customHeight="1" x14ac:dyDescent="0.55000000000000004">
      <c r="A36" s="1"/>
      <c r="B36" s="1"/>
      <c r="C36" s="1"/>
      <c r="D36" s="1"/>
      <c r="E36" s="1"/>
      <c r="F36" s="1"/>
      <c r="G36" s="1"/>
      <c r="H36" s="1"/>
    </row>
    <row r="37" spans="1:8" ht="15.75" customHeight="1" x14ac:dyDescent="0.55000000000000004">
      <c r="A37" s="1"/>
      <c r="B37" s="1"/>
      <c r="C37" s="1"/>
      <c r="D37" s="1"/>
      <c r="E37" s="1"/>
      <c r="F37" s="1"/>
      <c r="G37" s="1"/>
      <c r="H37" s="1"/>
    </row>
    <row r="38" spans="1:8" ht="15.75" customHeight="1" x14ac:dyDescent="0.55000000000000004">
      <c r="A38" s="1"/>
      <c r="B38" s="1"/>
      <c r="C38" s="1"/>
      <c r="D38" s="1"/>
      <c r="E38" s="1"/>
      <c r="F38" s="1"/>
      <c r="G38" s="1"/>
      <c r="H38" s="1"/>
    </row>
    <row r="39" spans="1:8" ht="15.75" customHeight="1" x14ac:dyDescent="0.55000000000000004">
      <c r="A39" s="1"/>
      <c r="B39" s="1"/>
      <c r="C39" s="1"/>
      <c r="D39" s="1"/>
      <c r="E39" s="1"/>
      <c r="F39" s="1"/>
      <c r="G39" s="1"/>
      <c r="H39" s="1"/>
    </row>
    <row r="40" spans="1:8" ht="15.75" customHeight="1" x14ac:dyDescent="0.55000000000000004">
      <c r="A40" s="1"/>
      <c r="B40" s="1"/>
      <c r="C40" s="1"/>
      <c r="D40" s="1"/>
      <c r="E40" s="1"/>
      <c r="F40" s="1"/>
      <c r="G40" s="1"/>
      <c r="H40" s="1"/>
    </row>
    <row r="41" spans="1:8" ht="15.75" customHeight="1" x14ac:dyDescent="0.55000000000000004">
      <c r="A41" s="1"/>
      <c r="B41" s="1"/>
      <c r="C41" s="1"/>
      <c r="D41" s="1"/>
      <c r="E41" s="1"/>
      <c r="F41" s="1"/>
      <c r="G41" s="1"/>
      <c r="H41" s="1"/>
    </row>
    <row r="42" spans="1:8" ht="15.75" customHeight="1" x14ac:dyDescent="0.55000000000000004">
      <c r="A42" s="1"/>
      <c r="B42" s="1"/>
      <c r="C42" s="1"/>
      <c r="D42" s="1"/>
      <c r="E42" s="1"/>
      <c r="F42" s="1"/>
      <c r="G42" s="1"/>
      <c r="H42" s="1"/>
    </row>
    <row r="43" spans="1:8" ht="15.75" customHeight="1" x14ac:dyDescent="0.55000000000000004">
      <c r="A43" s="1"/>
      <c r="B43" s="1"/>
      <c r="C43" s="1"/>
      <c r="D43" s="1"/>
      <c r="E43" s="1"/>
      <c r="F43" s="1"/>
      <c r="G43" s="1"/>
      <c r="H43" s="1"/>
    </row>
    <row r="44" spans="1:8" ht="15.75" customHeight="1" x14ac:dyDescent="0.55000000000000004">
      <c r="A44" s="1"/>
      <c r="B44" s="1"/>
      <c r="C44" s="1"/>
      <c r="D44" s="1"/>
      <c r="E44" s="1"/>
      <c r="F44" s="1"/>
      <c r="G44" s="1"/>
      <c r="H44" s="1"/>
    </row>
    <row r="45" spans="1:8" ht="15.75" customHeight="1" x14ac:dyDescent="0.55000000000000004">
      <c r="A45" s="1"/>
      <c r="B45" s="1"/>
      <c r="C45" s="1"/>
      <c r="D45" s="1"/>
      <c r="E45" s="1"/>
      <c r="F45" s="1"/>
      <c r="G45" s="1"/>
      <c r="H45" s="1"/>
    </row>
    <row r="46" spans="1:8" ht="15.75" customHeight="1" x14ac:dyDescent="0.55000000000000004">
      <c r="A46" s="1"/>
      <c r="B46" s="1"/>
      <c r="C46" s="1"/>
      <c r="D46" s="1"/>
      <c r="E46" s="1"/>
      <c r="F46" s="1"/>
      <c r="G46" s="1"/>
      <c r="H46" s="1"/>
    </row>
    <row r="47" spans="1:8" ht="15.75" customHeight="1" x14ac:dyDescent="0.55000000000000004">
      <c r="A47" s="1"/>
      <c r="B47" s="1"/>
      <c r="C47" s="1"/>
      <c r="D47" s="1"/>
      <c r="E47" s="1"/>
      <c r="F47" s="1"/>
      <c r="G47" s="1"/>
      <c r="H47" s="1"/>
    </row>
    <row r="48" spans="1:8" ht="15.75" customHeight="1" x14ac:dyDescent="0.55000000000000004">
      <c r="A48" s="1"/>
      <c r="B48" s="1"/>
      <c r="C48" s="1"/>
      <c r="D48" s="1"/>
      <c r="E48" s="1"/>
      <c r="F48" s="1"/>
      <c r="G48" s="1"/>
      <c r="H48" s="1"/>
    </row>
    <row r="49" spans="1:8" ht="15.75" customHeight="1" x14ac:dyDescent="0.55000000000000004">
      <c r="A49" s="1"/>
      <c r="B49" s="1"/>
      <c r="C49" s="1"/>
      <c r="D49" s="1"/>
      <c r="E49" s="1"/>
      <c r="F49" s="1"/>
      <c r="G49" s="1"/>
      <c r="H49" s="1"/>
    </row>
    <row r="50" spans="1:8" ht="15.75" customHeight="1" x14ac:dyDescent="0.55000000000000004">
      <c r="A50" s="1"/>
      <c r="B50" s="1"/>
      <c r="C50" s="1"/>
      <c r="D50" s="1"/>
      <c r="E50" s="1"/>
      <c r="F50" s="1"/>
      <c r="G50" s="1"/>
      <c r="H50" s="1"/>
    </row>
    <row r="51" spans="1:8" ht="15.75" customHeight="1" x14ac:dyDescent="0.55000000000000004">
      <c r="A51" s="1"/>
      <c r="B51" s="1"/>
      <c r="C51" s="1"/>
      <c r="D51" s="1"/>
      <c r="E51" s="1"/>
      <c r="F51" s="1"/>
      <c r="G51" s="1"/>
      <c r="H51" s="1"/>
    </row>
    <row r="52" spans="1:8" ht="15.75" customHeight="1" x14ac:dyDescent="0.55000000000000004">
      <c r="A52" s="1"/>
      <c r="B52" s="1"/>
      <c r="C52" s="1"/>
      <c r="D52" s="1"/>
      <c r="E52" s="1"/>
      <c r="F52" s="1"/>
      <c r="G52" s="1"/>
      <c r="H52" s="1"/>
    </row>
    <row r="53" spans="1:8" ht="15.75" customHeight="1" x14ac:dyDescent="0.55000000000000004">
      <c r="A53" s="1"/>
      <c r="B53" s="1"/>
      <c r="C53" s="1"/>
      <c r="D53" s="1"/>
      <c r="E53" s="1"/>
      <c r="F53" s="1"/>
      <c r="G53" s="1"/>
      <c r="H53" s="1"/>
    </row>
    <row r="54" spans="1:8" ht="15.75" customHeight="1" x14ac:dyDescent="0.55000000000000004">
      <c r="A54" s="1"/>
      <c r="B54" s="1"/>
      <c r="C54" s="1"/>
      <c r="D54" s="1"/>
      <c r="E54" s="1"/>
      <c r="F54" s="1"/>
      <c r="G54" s="1"/>
      <c r="H54" s="1"/>
    </row>
  </sheetData>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45"/>
  <sheetViews>
    <sheetView showGridLines="0" zoomScaleNormal="100" workbookViewId="0">
      <pane xSplit="1" ySplit="4" topLeftCell="F108" activePane="bottomRight" state="frozen"/>
      <selection pane="topRight"/>
      <selection pane="bottomLeft"/>
      <selection pane="bottomRight" activeCell="L23" sqref="L23"/>
    </sheetView>
  </sheetViews>
  <sheetFormatPr defaultColWidth="12.77734375" defaultRowHeight="12.3" x14ac:dyDescent="0.4"/>
  <cols>
    <col min="1" max="1" width="64.33203125" customWidth="1"/>
    <col min="2" max="6" width="16.6640625" customWidth="1"/>
    <col min="7" max="14" width="16.77734375" customWidth="1"/>
    <col min="15" max="15" width="10.6640625" customWidth="1"/>
    <col min="16" max="19" width="16.6640625" customWidth="1"/>
    <col min="20" max="20" width="9" customWidth="1"/>
  </cols>
  <sheetData>
    <row r="1" spans="1:20" ht="15" customHeight="1" x14ac:dyDescent="0.5">
      <c r="A1" s="2" t="s">
        <v>0</v>
      </c>
      <c r="B1" s="7"/>
      <c r="C1" s="7"/>
      <c r="D1" s="7"/>
      <c r="E1" s="7"/>
      <c r="F1" s="7"/>
      <c r="G1" s="7"/>
      <c r="H1" s="7"/>
      <c r="I1" s="7"/>
      <c r="J1" s="7"/>
      <c r="K1" s="7"/>
      <c r="L1" s="7"/>
      <c r="M1" s="7"/>
      <c r="N1" s="7"/>
      <c r="O1" s="7"/>
      <c r="P1" s="7"/>
      <c r="Q1" s="7"/>
      <c r="R1" s="7"/>
      <c r="S1" s="7"/>
      <c r="T1" s="7"/>
    </row>
    <row r="2" spans="1:20" ht="15" customHeight="1" x14ac:dyDescent="0.5">
      <c r="A2" s="2" t="s">
        <v>1</v>
      </c>
      <c r="B2" s="7"/>
      <c r="C2" s="7"/>
      <c r="D2" s="7"/>
      <c r="E2" s="7"/>
      <c r="F2" s="7"/>
      <c r="G2" s="7"/>
      <c r="H2" s="7"/>
      <c r="I2" s="7"/>
      <c r="J2" s="7"/>
      <c r="K2" s="7"/>
      <c r="L2" s="7"/>
      <c r="M2" s="7"/>
      <c r="N2" s="7"/>
      <c r="O2" s="7"/>
      <c r="P2" s="7"/>
      <c r="Q2" s="7"/>
      <c r="R2" s="7"/>
      <c r="S2" s="7"/>
      <c r="T2" s="7"/>
    </row>
    <row r="3" spans="1:20" ht="15" customHeight="1" x14ac:dyDescent="0.5">
      <c r="A3" s="3" t="s">
        <v>2</v>
      </c>
      <c r="B3" s="4"/>
      <c r="C3" s="4"/>
      <c r="D3" s="4"/>
      <c r="E3" s="4"/>
      <c r="F3" s="4"/>
      <c r="G3" s="4"/>
      <c r="H3" s="4"/>
      <c r="I3" s="4"/>
      <c r="J3" s="4"/>
      <c r="K3" s="4"/>
      <c r="L3" s="4"/>
      <c r="M3" s="4"/>
      <c r="N3" s="4"/>
      <c r="O3" s="7"/>
      <c r="P3" s="4" t="s">
        <v>3</v>
      </c>
      <c r="Q3" s="4"/>
      <c r="R3" s="4"/>
      <c r="S3" s="4"/>
      <c r="T3" s="7"/>
    </row>
    <row r="4" spans="1:20" ht="15" customHeight="1" x14ac:dyDescent="0.5">
      <c r="A4" s="7"/>
      <c r="B4" s="5">
        <v>43190</v>
      </c>
      <c r="C4" s="5">
        <v>43281</v>
      </c>
      <c r="D4" s="5">
        <v>43373</v>
      </c>
      <c r="E4" s="5">
        <v>43465</v>
      </c>
      <c r="F4" s="5">
        <v>43555</v>
      </c>
      <c r="G4" s="5">
        <v>43646</v>
      </c>
      <c r="H4" s="5">
        <v>43738</v>
      </c>
      <c r="I4" s="5">
        <v>43830</v>
      </c>
      <c r="J4" s="5">
        <v>43921</v>
      </c>
      <c r="K4" s="5">
        <v>44012</v>
      </c>
      <c r="L4" s="5">
        <v>44104</v>
      </c>
      <c r="M4" s="5">
        <v>44196</v>
      </c>
      <c r="N4" s="5">
        <v>44286</v>
      </c>
      <c r="O4" s="23"/>
      <c r="P4" s="5">
        <v>43100</v>
      </c>
      <c r="Q4" s="5">
        <v>43465</v>
      </c>
      <c r="R4" s="5">
        <v>43830</v>
      </c>
      <c r="S4" s="5">
        <v>44196</v>
      </c>
      <c r="T4" s="7"/>
    </row>
    <row r="5" spans="1:20" ht="15" customHeight="1" x14ac:dyDescent="0.5">
      <c r="A5" s="7"/>
      <c r="B5" s="59" t="s">
        <v>4</v>
      </c>
      <c r="C5" s="59"/>
      <c r="D5" s="59"/>
      <c r="E5" s="59"/>
      <c r="F5" s="59"/>
      <c r="G5" s="59"/>
      <c r="H5" s="59"/>
      <c r="I5" s="59"/>
      <c r="J5" s="59"/>
      <c r="K5" s="59"/>
      <c r="L5" s="59"/>
      <c r="M5" s="59"/>
      <c r="N5" s="59"/>
      <c r="O5" s="7"/>
      <c r="P5" s="6" t="s">
        <v>5</v>
      </c>
      <c r="Q5" s="6" t="s">
        <v>5</v>
      </c>
      <c r="R5" s="6" t="s">
        <v>5</v>
      </c>
      <c r="S5" s="6" t="s">
        <v>5</v>
      </c>
      <c r="T5" s="7"/>
    </row>
    <row r="6" spans="1:20" ht="15" customHeight="1" x14ac:dyDescent="0.5">
      <c r="A6" s="7" t="s">
        <v>6</v>
      </c>
      <c r="B6" s="8">
        <v>316.3</v>
      </c>
      <c r="C6" s="8">
        <v>339.2</v>
      </c>
      <c r="D6" s="8">
        <v>360.3</v>
      </c>
      <c r="E6" s="8">
        <v>375.9</v>
      </c>
      <c r="F6" s="8">
        <v>385.6</v>
      </c>
      <c r="G6" s="8">
        <v>401.5</v>
      </c>
      <c r="H6" s="8">
        <v>428.2</v>
      </c>
      <c r="I6" s="8">
        <v>446</v>
      </c>
      <c r="J6" s="8">
        <v>455</v>
      </c>
      <c r="K6" s="8">
        <v>467.4</v>
      </c>
      <c r="L6" s="8">
        <v>487.4</v>
      </c>
      <c r="M6" s="8">
        <v>504.1</v>
      </c>
      <c r="N6" s="8">
        <v>511.6</v>
      </c>
      <c r="O6" s="7"/>
      <c r="P6" s="8">
        <v>1106.8</v>
      </c>
      <c r="Q6" s="8">
        <v>1391.7</v>
      </c>
      <c r="R6" s="8">
        <v>1661.3</v>
      </c>
      <c r="S6" s="8">
        <v>1913.9</v>
      </c>
      <c r="T6" s="7"/>
    </row>
    <row r="7" spans="1:20" ht="15" customHeight="1" x14ac:dyDescent="0.5">
      <c r="A7" s="9" t="s">
        <v>7</v>
      </c>
      <c r="B7" s="10">
        <v>120.6</v>
      </c>
      <c r="C7" s="10">
        <v>89.5</v>
      </c>
      <c r="D7" s="10">
        <v>90.2</v>
      </c>
      <c r="E7" s="10">
        <v>94.4</v>
      </c>
      <c r="F7" s="10">
        <v>98.4</v>
      </c>
      <c r="G7" s="10">
        <v>102.9</v>
      </c>
      <c r="H7" s="10">
        <v>104.8</v>
      </c>
      <c r="I7" s="10">
        <v>104.9</v>
      </c>
      <c r="J7" s="10">
        <v>103.1</v>
      </c>
      <c r="K7" s="10">
        <v>102.5</v>
      </c>
      <c r="L7" s="10">
        <v>103.2</v>
      </c>
      <c r="M7" s="10">
        <v>105.8</v>
      </c>
      <c r="N7" s="10">
        <v>109.3</v>
      </c>
      <c r="O7" s="7"/>
      <c r="P7" s="10">
        <v>368.9</v>
      </c>
      <c r="Q7" s="10">
        <v>394.7</v>
      </c>
      <c r="R7" s="10">
        <v>411</v>
      </c>
      <c r="S7" s="10">
        <v>414.6</v>
      </c>
      <c r="T7" s="7"/>
    </row>
    <row r="8" spans="1:20" ht="15" customHeight="1" x14ac:dyDescent="0.5">
      <c r="A8" s="7" t="s">
        <v>8</v>
      </c>
      <c r="B8" s="11">
        <v>195.7</v>
      </c>
      <c r="C8" s="11">
        <v>249.7</v>
      </c>
      <c r="D8" s="11">
        <v>270.10000000000002</v>
      </c>
      <c r="E8" s="11">
        <v>281.5</v>
      </c>
      <c r="F8" s="11">
        <f t="shared" ref="F8:N8" si="0">F6-F7</f>
        <v>287.20000000000005</v>
      </c>
      <c r="G8" s="11">
        <f t="shared" si="0"/>
        <v>298.60000000000002</v>
      </c>
      <c r="H8" s="11">
        <f t="shared" si="0"/>
        <v>323.39999999999998</v>
      </c>
      <c r="I8" s="11">
        <f t="shared" si="0"/>
        <v>341.1</v>
      </c>
      <c r="J8" s="11">
        <f t="shared" si="0"/>
        <v>351.9</v>
      </c>
      <c r="K8" s="11">
        <f t="shared" si="0"/>
        <v>364.9</v>
      </c>
      <c r="L8" s="11">
        <f t="shared" si="0"/>
        <v>384.2</v>
      </c>
      <c r="M8" s="11">
        <f t="shared" si="0"/>
        <v>398.3</v>
      </c>
      <c r="N8" s="11">
        <f t="shared" si="0"/>
        <v>402.3</v>
      </c>
      <c r="O8" s="7"/>
      <c r="P8" s="11">
        <v>737.9</v>
      </c>
      <c r="Q8" s="11">
        <v>997</v>
      </c>
      <c r="R8" s="11">
        <v>1250.3</v>
      </c>
      <c r="S8" s="11">
        <f>S6-S7</f>
        <v>1499.3000000000002</v>
      </c>
      <c r="T8" s="7"/>
    </row>
    <row r="9" spans="1:20" ht="15" customHeight="1" x14ac:dyDescent="0.5">
      <c r="A9" s="7" t="s">
        <v>9</v>
      </c>
      <c r="B9" s="7"/>
      <c r="C9" s="7"/>
      <c r="D9" s="7"/>
      <c r="E9" s="7"/>
      <c r="F9" s="7"/>
      <c r="G9" s="7"/>
      <c r="H9" s="7"/>
      <c r="I9" s="7"/>
      <c r="J9" s="7"/>
      <c r="K9" s="7"/>
      <c r="L9" s="7"/>
      <c r="M9" s="7"/>
      <c r="N9" s="7"/>
      <c r="O9" s="7"/>
      <c r="P9" s="7"/>
      <c r="Q9" s="7"/>
      <c r="R9" s="7"/>
      <c r="S9" s="7"/>
      <c r="T9" s="7"/>
    </row>
    <row r="10" spans="1:20" ht="15" customHeight="1" x14ac:dyDescent="0.5">
      <c r="A10" s="9" t="s">
        <v>10</v>
      </c>
      <c r="B10" s="12">
        <v>378.5</v>
      </c>
      <c r="C10" s="12">
        <v>119.7</v>
      </c>
      <c r="D10" s="12">
        <v>133.19999999999999</v>
      </c>
      <c r="E10" s="12">
        <v>136.80000000000001</v>
      </c>
      <c r="F10" s="12">
        <v>150</v>
      </c>
      <c r="G10" s="12">
        <v>162.4</v>
      </c>
      <c r="H10" s="12">
        <v>172.8</v>
      </c>
      <c r="I10" s="12">
        <v>176.9</v>
      </c>
      <c r="J10" s="12">
        <v>181.8</v>
      </c>
      <c r="K10" s="12">
        <v>185.8</v>
      </c>
      <c r="L10" s="12">
        <v>183.3</v>
      </c>
      <c r="M10" s="12">
        <v>176.6</v>
      </c>
      <c r="N10" s="12">
        <v>181.2</v>
      </c>
      <c r="O10" s="7"/>
      <c r="P10" s="12">
        <v>380.3</v>
      </c>
      <c r="Q10" s="12">
        <v>768.2</v>
      </c>
      <c r="R10" s="12">
        <v>662.1</v>
      </c>
      <c r="S10" s="12">
        <v>727.5</v>
      </c>
      <c r="T10" s="7"/>
    </row>
    <row r="11" spans="1:20" ht="15" customHeight="1" x14ac:dyDescent="0.5">
      <c r="A11" s="9" t="s">
        <v>11</v>
      </c>
      <c r="B11" s="12">
        <v>157</v>
      </c>
      <c r="C11" s="12">
        <v>87.4</v>
      </c>
      <c r="D11" s="12">
        <v>95</v>
      </c>
      <c r="E11" s="12">
        <v>100.2</v>
      </c>
      <c r="F11" s="12">
        <v>101.5</v>
      </c>
      <c r="G11" s="12">
        <v>107.3</v>
      </c>
      <c r="H11" s="12">
        <v>108.2</v>
      </c>
      <c r="I11" s="12">
        <v>106.3</v>
      </c>
      <c r="J11" s="12">
        <v>104.3</v>
      </c>
      <c r="K11" s="12">
        <v>102.8</v>
      </c>
      <c r="L11" s="12">
        <v>105.8</v>
      </c>
      <c r="M11" s="12">
        <v>109.9</v>
      </c>
      <c r="N11" s="12">
        <v>102.7</v>
      </c>
      <c r="O11" s="7"/>
      <c r="P11" s="12">
        <v>314</v>
      </c>
      <c r="Q11" s="12">
        <v>439.6</v>
      </c>
      <c r="R11" s="12">
        <v>423.3</v>
      </c>
      <c r="S11" s="12">
        <v>422.8</v>
      </c>
      <c r="T11" s="7"/>
    </row>
    <row r="12" spans="1:20" ht="15" customHeight="1" x14ac:dyDescent="0.5">
      <c r="A12" s="9" t="s">
        <v>12</v>
      </c>
      <c r="B12" s="12">
        <v>126.1</v>
      </c>
      <c r="C12" s="12">
        <v>49.8</v>
      </c>
      <c r="D12" s="12">
        <v>50.8</v>
      </c>
      <c r="E12" s="12">
        <v>56.5</v>
      </c>
      <c r="F12" s="12">
        <v>57</v>
      </c>
      <c r="G12" s="12">
        <v>62.9</v>
      </c>
      <c r="H12" s="12">
        <v>61</v>
      </c>
      <c r="I12" s="12">
        <v>64.5</v>
      </c>
      <c r="J12" s="12">
        <v>39</v>
      </c>
      <c r="K12" s="12">
        <v>63.5</v>
      </c>
      <c r="L12" s="12">
        <v>65.099999999999994</v>
      </c>
      <c r="M12" s="12">
        <v>60.2</v>
      </c>
      <c r="N12" s="12">
        <v>58.6</v>
      </c>
      <c r="O12" s="7"/>
      <c r="P12" s="12">
        <v>157.30000000000001</v>
      </c>
      <c r="Q12" s="12">
        <v>283.2</v>
      </c>
      <c r="R12" s="12">
        <v>245.4</v>
      </c>
      <c r="S12" s="12">
        <v>227.8</v>
      </c>
      <c r="T12" s="7"/>
    </row>
    <row r="13" spans="1:20" ht="15" customHeight="1" x14ac:dyDescent="0.5">
      <c r="A13" s="9" t="s">
        <v>13</v>
      </c>
      <c r="B13" s="10">
        <v>0</v>
      </c>
      <c r="C13" s="10">
        <v>0</v>
      </c>
      <c r="D13" s="10">
        <v>0</v>
      </c>
      <c r="E13" s="10">
        <v>0</v>
      </c>
      <c r="F13" s="10">
        <v>0</v>
      </c>
      <c r="G13" s="10">
        <v>0</v>
      </c>
      <c r="H13" s="10">
        <v>0</v>
      </c>
      <c r="I13" s="10">
        <v>0</v>
      </c>
      <c r="J13" s="10">
        <v>0</v>
      </c>
      <c r="K13" s="10">
        <v>0</v>
      </c>
      <c r="L13" s="10">
        <v>0</v>
      </c>
      <c r="M13" s="10">
        <v>398.2</v>
      </c>
      <c r="N13" s="10">
        <v>17.3</v>
      </c>
      <c r="O13" s="7"/>
      <c r="P13" s="53">
        <v>0</v>
      </c>
      <c r="Q13" s="53">
        <v>0</v>
      </c>
      <c r="R13" s="53">
        <v>0</v>
      </c>
      <c r="S13" s="10">
        <v>398.2</v>
      </c>
      <c r="T13" s="7"/>
    </row>
    <row r="14" spans="1:20" ht="15" customHeight="1" x14ac:dyDescent="0.5">
      <c r="A14" s="13" t="s">
        <v>14</v>
      </c>
      <c r="B14" s="14">
        <v>661.6</v>
      </c>
      <c r="C14" s="14">
        <v>256.89999999999998</v>
      </c>
      <c r="D14" s="14">
        <v>279</v>
      </c>
      <c r="E14" s="14">
        <v>293.5</v>
      </c>
      <c r="F14" s="14">
        <f t="shared" ref="F14:K14" si="1">SUM(F10:F12)</f>
        <v>308.5</v>
      </c>
      <c r="G14" s="14">
        <f t="shared" si="1"/>
        <v>332.59999999999997</v>
      </c>
      <c r="H14" s="14">
        <f t="shared" si="1"/>
        <v>342</v>
      </c>
      <c r="I14" s="14">
        <f t="shared" si="1"/>
        <v>347.7</v>
      </c>
      <c r="J14" s="14">
        <f t="shared" si="1"/>
        <v>325.10000000000002</v>
      </c>
      <c r="K14" s="14">
        <f t="shared" si="1"/>
        <v>352.1</v>
      </c>
      <c r="L14" s="14">
        <f>SUM(L10:L13)</f>
        <v>354.20000000000005</v>
      </c>
      <c r="M14" s="14">
        <f>SUM(M10:M13)</f>
        <v>744.9</v>
      </c>
      <c r="N14" s="14">
        <f>SUM(N10:N13)</f>
        <v>359.8</v>
      </c>
      <c r="O14" s="7"/>
      <c r="P14" s="14">
        <v>851.6</v>
      </c>
      <c r="Q14" s="14">
        <v>1491</v>
      </c>
      <c r="R14" s="14">
        <v>1330.8000000000002</v>
      </c>
      <c r="S14" s="14">
        <f>SUM(S10:S13)</f>
        <v>1776.3</v>
      </c>
      <c r="T14" s="7"/>
    </row>
    <row r="15" spans="1:20" ht="15" customHeight="1" x14ac:dyDescent="0.5">
      <c r="A15" s="13" t="s">
        <v>15</v>
      </c>
      <c r="B15" s="8">
        <v>-465.9</v>
      </c>
      <c r="C15" s="8">
        <v>-7.2</v>
      </c>
      <c r="D15" s="8">
        <v>-8.9</v>
      </c>
      <c r="E15" s="8">
        <v>-12</v>
      </c>
      <c r="F15" s="8">
        <f t="shared" ref="F15:L15" si="2">F8-F14</f>
        <v>-21.299999999999955</v>
      </c>
      <c r="G15" s="8">
        <f t="shared" si="2"/>
        <v>-33.999999999999943</v>
      </c>
      <c r="H15" s="8">
        <f t="shared" si="2"/>
        <v>-18.600000000000023</v>
      </c>
      <c r="I15" s="8">
        <f t="shared" si="2"/>
        <v>-6.5999999999999659</v>
      </c>
      <c r="J15" s="8">
        <f t="shared" si="2"/>
        <v>26.799999999999955</v>
      </c>
      <c r="K15" s="8">
        <f t="shared" si="2"/>
        <v>12.799999999999955</v>
      </c>
      <c r="L15" s="8">
        <f t="shared" si="2"/>
        <v>29.999999999999943</v>
      </c>
      <c r="M15" s="8">
        <v>-346.6</v>
      </c>
      <c r="N15" s="8">
        <f>N8-N14</f>
        <v>42.5</v>
      </c>
      <c r="O15" s="7"/>
      <c r="P15" s="8">
        <v>-113.7</v>
      </c>
      <c r="Q15" s="8">
        <v>-494</v>
      </c>
      <c r="R15" s="8">
        <v>-80.500000000000227</v>
      </c>
      <c r="S15" s="8">
        <v>-277</v>
      </c>
      <c r="T15" s="7"/>
    </row>
    <row r="16" spans="1:20" ht="15" customHeight="1" x14ac:dyDescent="0.5">
      <c r="A16" s="13" t="s">
        <v>16</v>
      </c>
      <c r="B16" s="12">
        <v>-1.2</v>
      </c>
      <c r="C16" s="12">
        <v>2</v>
      </c>
      <c r="D16" s="12">
        <v>2.4</v>
      </c>
      <c r="E16" s="12">
        <v>3.9</v>
      </c>
      <c r="F16" s="12">
        <v>3.7</v>
      </c>
      <c r="G16" s="12">
        <v>3.2</v>
      </c>
      <c r="H16" s="12">
        <v>3</v>
      </c>
      <c r="I16" s="12">
        <v>2.6</v>
      </c>
      <c r="J16" s="12">
        <v>2.4</v>
      </c>
      <c r="K16" s="12">
        <v>0.1</v>
      </c>
      <c r="L16" s="12">
        <v>0.1</v>
      </c>
      <c r="M16" s="12">
        <v>-0.9</v>
      </c>
      <c r="N16" s="12">
        <v>-1.2</v>
      </c>
      <c r="O16" s="7"/>
      <c r="P16" s="12">
        <v>-11</v>
      </c>
      <c r="Q16" s="12">
        <v>7.1</v>
      </c>
      <c r="R16" s="12">
        <v>12.5</v>
      </c>
      <c r="S16" s="12">
        <v>1.7</v>
      </c>
      <c r="T16" s="7"/>
    </row>
    <row r="17" spans="1:20" ht="15" customHeight="1" x14ac:dyDescent="0.5">
      <c r="A17" s="13" t="s">
        <v>17</v>
      </c>
      <c r="B17" s="10">
        <v>3.4</v>
      </c>
      <c r="C17" s="10">
        <v>2.2000000000000002</v>
      </c>
      <c r="D17" s="10">
        <v>0.5</v>
      </c>
      <c r="E17" s="10">
        <v>0.7</v>
      </c>
      <c r="F17" s="10">
        <v>4.2</v>
      </c>
      <c r="G17" s="10">
        <v>10</v>
      </c>
      <c r="H17" s="10">
        <v>0.2</v>
      </c>
      <c r="I17" s="10">
        <v>1.6</v>
      </c>
      <c r="J17" s="10">
        <v>10.6</v>
      </c>
      <c r="K17" s="10">
        <v>9</v>
      </c>
      <c r="L17" s="10">
        <v>3.5</v>
      </c>
      <c r="M17" s="10">
        <v>2</v>
      </c>
      <c r="N17" s="10">
        <v>5.0999999999999996</v>
      </c>
      <c r="O17" s="7"/>
      <c r="P17" s="10">
        <v>13.2</v>
      </c>
      <c r="Q17" s="10">
        <v>6.8</v>
      </c>
      <c r="R17" s="10">
        <v>15.999999999999998</v>
      </c>
      <c r="S17" s="10">
        <v>25.1</v>
      </c>
      <c r="T17" s="7"/>
    </row>
    <row r="18" spans="1:20" ht="15" customHeight="1" x14ac:dyDescent="0.5">
      <c r="A18" s="13" t="s">
        <v>18</v>
      </c>
      <c r="B18" s="11">
        <v>-463.7</v>
      </c>
      <c r="C18" s="11">
        <v>-3</v>
      </c>
      <c r="D18" s="11">
        <v>-6</v>
      </c>
      <c r="E18" s="11">
        <v>-7.4</v>
      </c>
      <c r="F18" s="11">
        <f t="shared" ref="F18:N18" si="3">SUM(F15:F17)</f>
        <v>-13.399999999999956</v>
      </c>
      <c r="G18" s="11">
        <f t="shared" si="3"/>
        <v>-20.799999999999944</v>
      </c>
      <c r="H18" s="11">
        <f t="shared" si="3"/>
        <v>-15.400000000000023</v>
      </c>
      <c r="I18" s="11">
        <f t="shared" si="3"/>
        <v>-2.3999999999999657</v>
      </c>
      <c r="J18" s="11">
        <f t="shared" si="3"/>
        <v>39.799999999999955</v>
      </c>
      <c r="K18" s="11">
        <f t="shared" si="3"/>
        <v>21.899999999999956</v>
      </c>
      <c r="L18" s="11">
        <f t="shared" si="3"/>
        <v>33.599999999999945</v>
      </c>
      <c r="M18" s="11">
        <f t="shared" si="3"/>
        <v>-345.5</v>
      </c>
      <c r="N18" s="11">
        <f t="shared" si="3"/>
        <v>46.4</v>
      </c>
      <c r="O18" s="7"/>
      <c r="P18" s="11">
        <v>-111.5</v>
      </c>
      <c r="Q18" s="11">
        <v>-480.1</v>
      </c>
      <c r="R18" s="11">
        <v>-52.000000000000227</v>
      </c>
      <c r="S18" s="11">
        <v>-250.2</v>
      </c>
      <c r="T18" s="7"/>
    </row>
    <row r="19" spans="1:20" ht="15" customHeight="1" x14ac:dyDescent="0.5">
      <c r="A19" s="13" t="s">
        <v>19</v>
      </c>
      <c r="B19" s="10">
        <v>-1.8</v>
      </c>
      <c r="C19" s="10">
        <v>-1.1000000000000001</v>
      </c>
      <c r="D19" s="10">
        <v>0.2</v>
      </c>
      <c r="E19" s="10">
        <v>-2.1</v>
      </c>
      <c r="F19" s="10">
        <v>5.7</v>
      </c>
      <c r="G19" s="10">
        <v>-0.6</v>
      </c>
      <c r="H19" s="10">
        <v>-1.6</v>
      </c>
      <c r="I19" s="10">
        <v>-4.2</v>
      </c>
      <c r="J19" s="10">
        <v>-0.5</v>
      </c>
      <c r="K19" s="10">
        <v>-4.4000000000000004</v>
      </c>
      <c r="L19" s="10">
        <v>-0.9</v>
      </c>
      <c r="M19" s="10">
        <v>-0.3</v>
      </c>
      <c r="N19" s="10">
        <v>1.2</v>
      </c>
      <c r="O19" s="7"/>
      <c r="P19" s="10">
        <v>-0.2</v>
      </c>
      <c r="Q19" s="10">
        <v>-4.8</v>
      </c>
      <c r="R19" s="10">
        <v>-0.69999999999999973</v>
      </c>
      <c r="S19" s="10">
        <v>-6.1</v>
      </c>
      <c r="T19" s="7"/>
    </row>
    <row r="20" spans="1:20" ht="15.75" customHeight="1" x14ac:dyDescent="0.5">
      <c r="A20" s="13" t="s">
        <v>20</v>
      </c>
      <c r="B20" s="15">
        <v>-465.5</v>
      </c>
      <c r="C20" s="15">
        <v>-4.0999999999999996</v>
      </c>
      <c r="D20" s="15">
        <v>-5.8</v>
      </c>
      <c r="E20" s="15">
        <v>-9.5</v>
      </c>
      <c r="F20" s="15">
        <f t="shared" ref="F20:N20" si="4">SUM(F18:F19)</f>
        <v>-7.6999999999999558</v>
      </c>
      <c r="G20" s="15">
        <f t="shared" si="4"/>
        <v>-21.399999999999945</v>
      </c>
      <c r="H20" s="15">
        <f t="shared" si="4"/>
        <v>-17.000000000000025</v>
      </c>
      <c r="I20" s="15">
        <f t="shared" si="4"/>
        <v>-6.5999999999999659</v>
      </c>
      <c r="J20" s="15">
        <f t="shared" si="4"/>
        <v>39.299999999999955</v>
      </c>
      <c r="K20" s="15">
        <f t="shared" si="4"/>
        <v>17.499999999999957</v>
      </c>
      <c r="L20" s="15">
        <f t="shared" si="4"/>
        <v>32.699999999999946</v>
      </c>
      <c r="M20" s="15">
        <f t="shared" si="4"/>
        <v>-345.8</v>
      </c>
      <c r="N20" s="15">
        <f t="shared" si="4"/>
        <v>47.6</v>
      </c>
      <c r="O20" s="7"/>
      <c r="P20" s="15">
        <v>-111.7</v>
      </c>
      <c r="Q20" s="15">
        <v>-484.9</v>
      </c>
      <c r="R20" s="15">
        <v>-52.70000000000023</v>
      </c>
      <c r="S20" s="15">
        <f>SUM(S18:S19)</f>
        <v>-256.3</v>
      </c>
      <c r="T20" s="7"/>
    </row>
    <row r="21" spans="1:20" ht="15.75" customHeight="1" x14ac:dyDescent="0.5">
      <c r="A21" s="13"/>
      <c r="B21" s="16"/>
      <c r="C21" s="16"/>
      <c r="D21" s="16"/>
      <c r="E21" s="16"/>
      <c r="F21" s="16"/>
      <c r="G21" s="16"/>
      <c r="H21" s="16"/>
      <c r="I21" s="16"/>
      <c r="J21" s="16"/>
      <c r="K21" s="16"/>
      <c r="L21" s="16"/>
      <c r="M21" s="16"/>
      <c r="N21" s="16"/>
      <c r="O21" s="7"/>
      <c r="P21" s="16"/>
      <c r="Q21" s="16"/>
      <c r="R21" s="16"/>
      <c r="S21" s="16"/>
      <c r="T21" s="7"/>
    </row>
    <row r="22" spans="1:20" ht="15" customHeight="1" x14ac:dyDescent="0.5">
      <c r="A22" s="13"/>
      <c r="B22" s="7"/>
      <c r="C22" s="7"/>
      <c r="D22" s="7"/>
      <c r="E22" s="7"/>
      <c r="F22" s="7"/>
      <c r="G22" s="7"/>
      <c r="H22" s="7"/>
      <c r="I22" s="7"/>
      <c r="J22" s="7"/>
      <c r="K22" s="7"/>
      <c r="L22" s="7"/>
      <c r="M22" s="7"/>
      <c r="N22" s="7"/>
      <c r="O22" s="7"/>
      <c r="P22" s="7"/>
      <c r="Q22" s="7"/>
      <c r="R22" s="7"/>
      <c r="S22" s="7"/>
      <c r="T22" s="7"/>
    </row>
    <row r="23" spans="1:20" ht="15" customHeight="1" x14ac:dyDescent="0.5">
      <c r="A23" s="2" t="s">
        <v>21</v>
      </c>
      <c r="B23" s="4"/>
      <c r="C23" s="4"/>
      <c r="D23" s="4"/>
      <c r="E23" s="4"/>
      <c r="F23" s="4"/>
      <c r="G23" s="4"/>
      <c r="H23" s="4"/>
      <c r="I23" s="4"/>
      <c r="J23" s="4"/>
      <c r="K23" s="4"/>
      <c r="L23" s="4"/>
      <c r="M23" s="4"/>
      <c r="N23" s="4"/>
      <c r="O23" s="7"/>
      <c r="P23" s="60"/>
      <c r="Q23" s="60"/>
      <c r="R23" s="7"/>
      <c r="S23" s="7"/>
      <c r="T23" s="7"/>
    </row>
    <row r="24" spans="1:20" ht="15" customHeight="1" x14ac:dyDescent="0.5">
      <c r="A24" s="7"/>
      <c r="B24" s="5">
        <v>43190</v>
      </c>
      <c r="C24" s="5">
        <v>43281</v>
      </c>
      <c r="D24" s="5">
        <v>43373</v>
      </c>
      <c r="E24" s="5">
        <v>43465</v>
      </c>
      <c r="F24" s="5">
        <f t="shared" ref="F24:L24" si="5">F4</f>
        <v>43555</v>
      </c>
      <c r="G24" s="5">
        <f t="shared" si="5"/>
        <v>43646</v>
      </c>
      <c r="H24" s="5">
        <f t="shared" si="5"/>
        <v>43738</v>
      </c>
      <c r="I24" s="5">
        <f t="shared" si="5"/>
        <v>43830</v>
      </c>
      <c r="J24" s="5">
        <f t="shared" si="5"/>
        <v>43921</v>
      </c>
      <c r="K24" s="5">
        <f t="shared" si="5"/>
        <v>44012</v>
      </c>
      <c r="L24" s="5">
        <f t="shared" si="5"/>
        <v>44104</v>
      </c>
      <c r="M24" s="5">
        <v>44196</v>
      </c>
      <c r="N24" s="5">
        <f>N4</f>
        <v>44286</v>
      </c>
      <c r="O24" s="7"/>
      <c r="P24" s="5">
        <v>43100</v>
      </c>
      <c r="Q24" s="5">
        <v>43465</v>
      </c>
      <c r="R24" s="5">
        <v>43830</v>
      </c>
      <c r="S24" s="5">
        <f>S4</f>
        <v>44196</v>
      </c>
      <c r="T24" s="7"/>
    </row>
    <row r="25" spans="1:20" ht="15" customHeight="1" x14ac:dyDescent="0.5">
      <c r="A25" s="13" t="s">
        <v>22</v>
      </c>
      <c r="B25" s="8">
        <v>120.6</v>
      </c>
      <c r="C25" s="8">
        <v>89.5</v>
      </c>
      <c r="D25" s="8">
        <v>90.2</v>
      </c>
      <c r="E25" s="8">
        <v>94.4</v>
      </c>
      <c r="F25" s="8">
        <v>98.4</v>
      </c>
      <c r="G25" s="8">
        <f t="shared" ref="G25:L25" si="6">G7</f>
        <v>102.9</v>
      </c>
      <c r="H25" s="8">
        <f t="shared" si="6"/>
        <v>104.8</v>
      </c>
      <c r="I25" s="8">
        <f t="shared" si="6"/>
        <v>104.9</v>
      </c>
      <c r="J25" s="8">
        <f t="shared" si="6"/>
        <v>103.1</v>
      </c>
      <c r="K25" s="8">
        <f t="shared" si="6"/>
        <v>102.5</v>
      </c>
      <c r="L25" s="8">
        <f t="shared" si="6"/>
        <v>103.2</v>
      </c>
      <c r="M25" s="8">
        <v>105.8</v>
      </c>
      <c r="N25" s="8">
        <f>N7</f>
        <v>109.3</v>
      </c>
      <c r="O25" s="7"/>
      <c r="P25" s="8">
        <v>368.9</v>
      </c>
      <c r="Q25" s="8">
        <v>394.7</v>
      </c>
      <c r="R25" s="8">
        <v>411</v>
      </c>
      <c r="S25" s="8">
        <v>414.6</v>
      </c>
      <c r="T25" s="7"/>
    </row>
    <row r="26" spans="1:20" ht="15" customHeight="1" x14ac:dyDescent="0.5">
      <c r="A26" s="13" t="s">
        <v>23</v>
      </c>
      <c r="B26" s="12">
        <v>-37.799999999999997</v>
      </c>
      <c r="C26" s="12">
        <v>-2.9</v>
      </c>
      <c r="D26" s="12">
        <v>-3.2</v>
      </c>
      <c r="E26" s="12">
        <v>-3.1</v>
      </c>
      <c r="F26" s="12">
        <v>-3</v>
      </c>
      <c r="G26" s="12">
        <v>-4.7</v>
      </c>
      <c r="H26" s="12">
        <v>-4.0999999999999996</v>
      </c>
      <c r="I26" s="12">
        <v>-4</v>
      </c>
      <c r="J26" s="12">
        <v>-3.5</v>
      </c>
      <c r="K26" s="12">
        <v>-4.5</v>
      </c>
      <c r="L26" s="12">
        <v>-4.5999999999999996</v>
      </c>
      <c r="M26" s="12">
        <v>-4.5</v>
      </c>
      <c r="N26" s="12">
        <v>-5.4</v>
      </c>
      <c r="O26" s="7"/>
      <c r="P26" s="12">
        <v>-12.2</v>
      </c>
      <c r="Q26" s="12">
        <v>-47</v>
      </c>
      <c r="R26" s="12">
        <v>-15.8</v>
      </c>
      <c r="S26" s="12">
        <v>-17.100000000000001</v>
      </c>
      <c r="T26" s="7"/>
    </row>
    <row r="27" spans="1:20" ht="15" customHeight="1" x14ac:dyDescent="0.5">
      <c r="A27" s="13" t="s">
        <v>24</v>
      </c>
      <c r="B27" s="12">
        <v>-1.1000000000000001</v>
      </c>
      <c r="C27" s="12">
        <v>0</v>
      </c>
      <c r="D27" s="12">
        <v>0</v>
      </c>
      <c r="E27" s="12">
        <v>0</v>
      </c>
      <c r="F27" s="12">
        <v>0</v>
      </c>
      <c r="G27" s="12">
        <v>0</v>
      </c>
      <c r="H27" s="12">
        <v>0</v>
      </c>
      <c r="I27" s="12">
        <v>0</v>
      </c>
      <c r="J27" s="12">
        <v>0</v>
      </c>
      <c r="K27" s="12">
        <v>0</v>
      </c>
      <c r="L27" s="12">
        <v>0</v>
      </c>
      <c r="M27" s="12">
        <v>0</v>
      </c>
      <c r="N27" s="12">
        <v>0</v>
      </c>
      <c r="O27" s="7"/>
      <c r="P27" s="12">
        <v>0</v>
      </c>
      <c r="Q27" s="12">
        <v>-1.1000000000000001</v>
      </c>
      <c r="R27" s="12">
        <v>0</v>
      </c>
      <c r="S27" s="12">
        <f>SUM(J27:N27)</f>
        <v>0</v>
      </c>
      <c r="T27" s="7"/>
    </row>
    <row r="28" spans="1:20" ht="15" customHeight="1" x14ac:dyDescent="0.5">
      <c r="A28" s="13" t="s">
        <v>25</v>
      </c>
      <c r="B28" s="12">
        <v>0</v>
      </c>
      <c r="C28" s="12">
        <v>0</v>
      </c>
      <c r="D28" s="12">
        <v>0</v>
      </c>
      <c r="E28" s="12">
        <v>0</v>
      </c>
      <c r="F28" s="12">
        <v>-0.6</v>
      </c>
      <c r="G28" s="12">
        <v>-0.9</v>
      </c>
      <c r="H28" s="12">
        <v>-1</v>
      </c>
      <c r="I28" s="12">
        <v>-0.9</v>
      </c>
      <c r="J28" s="12">
        <v>-1</v>
      </c>
      <c r="K28" s="12">
        <v>-1</v>
      </c>
      <c r="L28" s="12">
        <v>-1</v>
      </c>
      <c r="M28" s="12">
        <v>-0.9</v>
      </c>
      <c r="N28" s="12">
        <v>-1</v>
      </c>
      <c r="O28" s="7"/>
      <c r="P28" s="12">
        <v>0</v>
      </c>
      <c r="Q28" s="12">
        <v>0</v>
      </c>
      <c r="R28" s="12">
        <v>-3.4</v>
      </c>
      <c r="S28" s="12">
        <v>-3.9</v>
      </c>
      <c r="T28" s="7"/>
    </row>
    <row r="29" spans="1:20" ht="15" customHeight="1" x14ac:dyDescent="0.5">
      <c r="A29" s="13" t="s">
        <v>26</v>
      </c>
      <c r="B29" s="10">
        <v>0</v>
      </c>
      <c r="C29" s="10">
        <v>0</v>
      </c>
      <c r="D29" s="10">
        <v>0</v>
      </c>
      <c r="E29" s="10">
        <v>0</v>
      </c>
      <c r="F29" s="10">
        <v>0</v>
      </c>
      <c r="G29" s="10">
        <v>0</v>
      </c>
      <c r="H29" s="10">
        <v>0</v>
      </c>
      <c r="I29" s="10">
        <v>0</v>
      </c>
      <c r="J29" s="10">
        <v>0</v>
      </c>
      <c r="K29" s="10">
        <v>0</v>
      </c>
      <c r="L29" s="10">
        <v>0</v>
      </c>
      <c r="M29" s="10">
        <v>0</v>
      </c>
      <c r="N29" s="10">
        <v>-1.6</v>
      </c>
      <c r="O29" s="7"/>
      <c r="P29" s="55">
        <v>0</v>
      </c>
      <c r="Q29" s="55">
        <v>0</v>
      </c>
      <c r="R29" s="55">
        <v>0</v>
      </c>
      <c r="S29" s="55">
        <v>0</v>
      </c>
      <c r="T29" s="7"/>
    </row>
    <row r="30" spans="1:20" ht="15" customHeight="1" x14ac:dyDescent="0.5">
      <c r="A30" s="13" t="s">
        <v>27</v>
      </c>
      <c r="B30" s="8">
        <v>81.7</v>
      </c>
      <c r="C30" s="8">
        <v>86.6</v>
      </c>
      <c r="D30" s="8">
        <v>87</v>
      </c>
      <c r="E30" s="8">
        <v>91.3</v>
      </c>
      <c r="F30" s="8">
        <f t="shared" ref="F30:M30" si="7">SUM(F25:F28)</f>
        <v>94.800000000000011</v>
      </c>
      <c r="G30" s="8">
        <f t="shared" si="7"/>
        <v>97.3</v>
      </c>
      <c r="H30" s="8">
        <f t="shared" si="7"/>
        <v>99.7</v>
      </c>
      <c r="I30" s="8">
        <f t="shared" si="7"/>
        <v>100</v>
      </c>
      <c r="J30" s="8">
        <f t="shared" si="7"/>
        <v>98.6</v>
      </c>
      <c r="K30" s="8">
        <f t="shared" si="7"/>
        <v>97</v>
      </c>
      <c r="L30" s="8">
        <f t="shared" si="7"/>
        <v>97.600000000000009</v>
      </c>
      <c r="M30" s="8">
        <f t="shared" si="7"/>
        <v>100.39999999999999</v>
      </c>
      <c r="N30" s="8">
        <f>SUM(N25:N29)</f>
        <v>101.3</v>
      </c>
      <c r="O30" s="7"/>
      <c r="P30" s="54">
        <v>356.7</v>
      </c>
      <c r="Q30" s="54">
        <v>346.6</v>
      </c>
      <c r="R30" s="54">
        <v>391.8</v>
      </c>
      <c r="S30" s="54">
        <f>SUM(S25:S28)</f>
        <v>393.6</v>
      </c>
      <c r="T30" s="7"/>
    </row>
    <row r="31" spans="1:20" ht="10.050000000000001" customHeight="1" x14ac:dyDescent="0.5">
      <c r="A31" s="13"/>
      <c r="B31" s="7"/>
      <c r="C31" s="7"/>
      <c r="D31" s="7"/>
      <c r="E31" s="7"/>
      <c r="F31" s="7"/>
      <c r="G31" s="7"/>
      <c r="H31" s="7"/>
      <c r="I31" s="7"/>
      <c r="J31" s="7"/>
      <c r="K31" s="7"/>
      <c r="L31" s="7"/>
      <c r="M31" s="7"/>
      <c r="N31" s="7"/>
      <c r="O31" s="7"/>
      <c r="P31" s="7"/>
      <c r="Q31" s="7"/>
      <c r="R31" s="7"/>
      <c r="S31" s="7"/>
      <c r="T31" s="7"/>
    </row>
    <row r="32" spans="1:20" ht="15" customHeight="1" x14ac:dyDescent="0.5">
      <c r="A32" s="13" t="s">
        <v>28</v>
      </c>
      <c r="B32" s="17">
        <v>195.7</v>
      </c>
      <c r="C32" s="17">
        <v>249.7</v>
      </c>
      <c r="D32" s="17">
        <v>270.10000000000002</v>
      </c>
      <c r="E32" s="17">
        <v>281.5</v>
      </c>
      <c r="F32" s="17">
        <v>287.2</v>
      </c>
      <c r="G32" s="17">
        <f t="shared" ref="G32:L32" si="8">G8</f>
        <v>298.60000000000002</v>
      </c>
      <c r="H32" s="17">
        <f t="shared" si="8"/>
        <v>323.39999999999998</v>
      </c>
      <c r="I32" s="17">
        <f t="shared" si="8"/>
        <v>341.1</v>
      </c>
      <c r="J32" s="17">
        <f t="shared" si="8"/>
        <v>351.9</v>
      </c>
      <c r="K32" s="17">
        <f t="shared" si="8"/>
        <v>364.9</v>
      </c>
      <c r="L32" s="17">
        <f t="shared" si="8"/>
        <v>384.2</v>
      </c>
      <c r="M32" s="17">
        <v>398.3</v>
      </c>
      <c r="N32" s="17">
        <f>N8</f>
        <v>402.3</v>
      </c>
      <c r="O32" s="7"/>
      <c r="P32" s="17">
        <v>737.9</v>
      </c>
      <c r="Q32" s="17">
        <v>997</v>
      </c>
      <c r="R32" s="17">
        <v>1250.3</v>
      </c>
      <c r="S32" s="17">
        <v>1499.3</v>
      </c>
      <c r="T32" s="7"/>
    </row>
    <row r="33" spans="1:20" ht="15" customHeight="1" x14ac:dyDescent="0.5">
      <c r="A33" s="13" t="s">
        <v>23</v>
      </c>
      <c r="B33" s="12">
        <v>37.799999999999997</v>
      </c>
      <c r="C33" s="12">
        <v>2.9</v>
      </c>
      <c r="D33" s="12">
        <v>3.2</v>
      </c>
      <c r="E33" s="12">
        <v>3.1</v>
      </c>
      <c r="F33" s="12">
        <f t="shared" ref="F33:L33" si="9">-F26</f>
        <v>3</v>
      </c>
      <c r="G33" s="12">
        <f t="shared" si="9"/>
        <v>4.7</v>
      </c>
      <c r="H33" s="12">
        <f t="shared" si="9"/>
        <v>4.0999999999999996</v>
      </c>
      <c r="I33" s="12">
        <f t="shared" si="9"/>
        <v>4</v>
      </c>
      <c r="J33" s="12">
        <f t="shared" si="9"/>
        <v>3.5</v>
      </c>
      <c r="K33" s="12">
        <f t="shared" si="9"/>
        <v>4.5</v>
      </c>
      <c r="L33" s="12">
        <f t="shared" si="9"/>
        <v>4.5999999999999996</v>
      </c>
      <c r="M33" s="12">
        <v>4.5</v>
      </c>
      <c r="N33" s="12">
        <f>-N26</f>
        <v>5.4</v>
      </c>
      <c r="O33" s="7"/>
      <c r="P33" s="12">
        <v>12.2</v>
      </c>
      <c r="Q33" s="12">
        <v>47</v>
      </c>
      <c r="R33" s="12">
        <v>15.8</v>
      </c>
      <c r="S33" s="12">
        <v>17.100000000000001</v>
      </c>
      <c r="T33" s="7"/>
    </row>
    <row r="34" spans="1:20" ht="15" customHeight="1" x14ac:dyDescent="0.5">
      <c r="A34" s="13" t="s">
        <v>24</v>
      </c>
      <c r="B34" s="12">
        <v>1.1000000000000001</v>
      </c>
      <c r="C34" s="12">
        <v>0</v>
      </c>
      <c r="D34" s="12">
        <v>0</v>
      </c>
      <c r="E34" s="12">
        <v>0</v>
      </c>
      <c r="F34" s="12">
        <v>0</v>
      </c>
      <c r="G34" s="12">
        <f t="shared" ref="G34:L34" si="10">G27</f>
        <v>0</v>
      </c>
      <c r="H34" s="12">
        <f t="shared" si="10"/>
        <v>0</v>
      </c>
      <c r="I34" s="12">
        <f t="shared" si="10"/>
        <v>0</v>
      </c>
      <c r="J34" s="12">
        <f t="shared" si="10"/>
        <v>0</v>
      </c>
      <c r="K34" s="12">
        <f t="shared" si="10"/>
        <v>0</v>
      </c>
      <c r="L34" s="12">
        <f t="shared" si="10"/>
        <v>0</v>
      </c>
      <c r="M34" s="12">
        <v>0</v>
      </c>
      <c r="N34" s="12">
        <f>N27</f>
        <v>0</v>
      </c>
      <c r="O34" s="7"/>
      <c r="P34" s="12">
        <v>0</v>
      </c>
      <c r="Q34" s="12">
        <v>1.1000000000000001</v>
      </c>
      <c r="R34" s="12">
        <v>0</v>
      </c>
      <c r="S34" s="12">
        <v>0</v>
      </c>
      <c r="T34" s="7"/>
    </row>
    <row r="35" spans="1:20" ht="15" customHeight="1" x14ac:dyDescent="0.5">
      <c r="A35" s="13" t="s">
        <v>25</v>
      </c>
      <c r="B35" s="12">
        <v>0</v>
      </c>
      <c r="C35" s="12">
        <v>0</v>
      </c>
      <c r="D35" s="12">
        <v>0</v>
      </c>
      <c r="E35" s="12">
        <v>0</v>
      </c>
      <c r="F35" s="12">
        <v>0.6</v>
      </c>
      <c r="G35" s="12">
        <f t="shared" ref="G35:L35" si="11">-G28</f>
        <v>0.9</v>
      </c>
      <c r="H35" s="12">
        <f t="shared" si="11"/>
        <v>1</v>
      </c>
      <c r="I35" s="12">
        <f t="shared" si="11"/>
        <v>0.9</v>
      </c>
      <c r="J35" s="12">
        <f t="shared" si="11"/>
        <v>1</v>
      </c>
      <c r="K35" s="12">
        <f t="shared" si="11"/>
        <v>1</v>
      </c>
      <c r="L35" s="12">
        <f t="shared" si="11"/>
        <v>1</v>
      </c>
      <c r="M35" s="12">
        <v>0.9</v>
      </c>
      <c r="N35" s="12">
        <f>-N28</f>
        <v>1</v>
      </c>
      <c r="O35" s="7"/>
      <c r="P35" s="12">
        <v>0</v>
      </c>
      <c r="Q35" s="12">
        <v>0</v>
      </c>
      <c r="R35" s="12">
        <v>3.4</v>
      </c>
      <c r="S35" s="12">
        <v>3.9</v>
      </c>
      <c r="T35" s="7"/>
    </row>
    <row r="36" spans="1:20" ht="15" customHeight="1" x14ac:dyDescent="0.5">
      <c r="A36" s="13" t="s">
        <v>26</v>
      </c>
      <c r="B36" s="10">
        <v>0</v>
      </c>
      <c r="C36" s="10">
        <v>0</v>
      </c>
      <c r="D36" s="10">
        <v>0</v>
      </c>
      <c r="E36" s="10">
        <v>0</v>
      </c>
      <c r="F36" s="10">
        <v>0</v>
      </c>
      <c r="G36" s="10">
        <v>0</v>
      </c>
      <c r="H36" s="10">
        <v>0</v>
      </c>
      <c r="I36" s="10">
        <v>0</v>
      </c>
      <c r="J36" s="10">
        <v>0</v>
      </c>
      <c r="K36" s="10">
        <v>0</v>
      </c>
      <c r="L36" s="10">
        <v>0</v>
      </c>
      <c r="M36" s="10">
        <v>0</v>
      </c>
      <c r="N36" s="10">
        <f>-N29</f>
        <v>1.6</v>
      </c>
      <c r="O36" s="7"/>
      <c r="P36" s="56">
        <v>0</v>
      </c>
      <c r="Q36" s="56">
        <v>0</v>
      </c>
      <c r="R36" s="56">
        <v>0</v>
      </c>
      <c r="S36" s="56">
        <v>0</v>
      </c>
      <c r="T36" s="7"/>
    </row>
    <row r="37" spans="1:20" ht="15" customHeight="1" x14ac:dyDescent="0.5">
      <c r="A37" s="13" t="s">
        <v>29</v>
      </c>
      <c r="B37" s="8">
        <v>234.6</v>
      </c>
      <c r="C37" s="8">
        <v>252.6</v>
      </c>
      <c r="D37" s="8">
        <v>273.3</v>
      </c>
      <c r="E37" s="8">
        <v>284.60000000000002</v>
      </c>
      <c r="F37" s="8">
        <f t="shared" ref="F37:M37" si="12">SUM(F32:F35)</f>
        <v>290.8</v>
      </c>
      <c r="G37" s="8">
        <f t="shared" si="12"/>
        <v>304.2</v>
      </c>
      <c r="H37" s="8">
        <f t="shared" si="12"/>
        <v>328.5</v>
      </c>
      <c r="I37" s="8">
        <f t="shared" si="12"/>
        <v>346</v>
      </c>
      <c r="J37" s="8">
        <f t="shared" si="12"/>
        <v>356.4</v>
      </c>
      <c r="K37" s="8">
        <f t="shared" si="12"/>
        <v>370.4</v>
      </c>
      <c r="L37" s="8">
        <f t="shared" si="12"/>
        <v>389.8</v>
      </c>
      <c r="M37" s="8">
        <f t="shared" si="12"/>
        <v>403.7</v>
      </c>
      <c r="N37" s="8">
        <f>SUM(N32:N36)</f>
        <v>410.3</v>
      </c>
      <c r="O37" s="7"/>
      <c r="P37" s="8">
        <v>750.1</v>
      </c>
      <c r="Q37" s="8">
        <v>1045.0999999999999</v>
      </c>
      <c r="R37" s="8">
        <v>1269.5</v>
      </c>
      <c r="S37" s="8">
        <v>1520.3</v>
      </c>
      <c r="T37" s="7"/>
    </row>
    <row r="38" spans="1:20" ht="10.050000000000001" customHeight="1" x14ac:dyDescent="0.5">
      <c r="A38" s="13"/>
      <c r="B38" s="7"/>
      <c r="C38" s="7"/>
      <c r="D38" s="7"/>
      <c r="E38" s="7"/>
      <c r="F38" s="7"/>
      <c r="G38" s="7"/>
      <c r="H38" s="7"/>
      <c r="I38" s="7"/>
      <c r="J38" s="7"/>
      <c r="K38" s="7"/>
      <c r="L38" s="7"/>
      <c r="M38" s="7"/>
      <c r="N38" s="7"/>
      <c r="O38" s="7"/>
      <c r="P38" s="7"/>
      <c r="Q38" s="7"/>
      <c r="R38" s="7"/>
      <c r="S38" s="7"/>
      <c r="T38" s="7"/>
    </row>
    <row r="39" spans="1:20" ht="15" customHeight="1" x14ac:dyDescent="0.5">
      <c r="A39" s="13" t="s">
        <v>30</v>
      </c>
      <c r="B39" s="17">
        <v>378.5</v>
      </c>
      <c r="C39" s="17">
        <v>119.7</v>
      </c>
      <c r="D39" s="17">
        <v>133.19999999999999</v>
      </c>
      <c r="E39" s="17">
        <v>136.80000000000001</v>
      </c>
      <c r="F39" s="17">
        <v>150</v>
      </c>
      <c r="G39" s="17">
        <f t="shared" ref="G39:L39" si="13">G10</f>
        <v>162.4</v>
      </c>
      <c r="H39" s="17">
        <f t="shared" si="13"/>
        <v>172.8</v>
      </c>
      <c r="I39" s="17">
        <f t="shared" si="13"/>
        <v>176.9</v>
      </c>
      <c r="J39" s="17">
        <f t="shared" si="13"/>
        <v>181.8</v>
      </c>
      <c r="K39" s="17">
        <f t="shared" si="13"/>
        <v>185.8</v>
      </c>
      <c r="L39" s="17">
        <f t="shared" si="13"/>
        <v>183.3</v>
      </c>
      <c r="M39" s="17">
        <v>176.6</v>
      </c>
      <c r="N39" s="17">
        <f>N10</f>
        <v>181.2</v>
      </c>
      <c r="O39" s="7"/>
      <c r="P39" s="17">
        <v>380.3</v>
      </c>
      <c r="Q39" s="17">
        <v>768.2</v>
      </c>
      <c r="R39" s="17">
        <v>662.1</v>
      </c>
      <c r="S39" s="17">
        <v>727.50000000000011</v>
      </c>
      <c r="T39" s="7"/>
    </row>
    <row r="40" spans="1:20" ht="15" customHeight="1" x14ac:dyDescent="0.5">
      <c r="A40" s="13" t="s">
        <v>23</v>
      </c>
      <c r="B40" s="12">
        <v>-282.89999999999998</v>
      </c>
      <c r="C40" s="12">
        <v>-27.9</v>
      </c>
      <c r="D40" s="12">
        <v>-28.2</v>
      </c>
      <c r="E40" s="12">
        <v>-29.2</v>
      </c>
      <c r="F40" s="12">
        <v>-30.5</v>
      </c>
      <c r="G40" s="12">
        <v>-37.700000000000003</v>
      </c>
      <c r="H40" s="12">
        <v>-38.9</v>
      </c>
      <c r="I40" s="12">
        <v>-40.5</v>
      </c>
      <c r="J40" s="12">
        <v>-37.200000000000003</v>
      </c>
      <c r="K40" s="12">
        <v>-47</v>
      </c>
      <c r="L40" s="12">
        <v>-46.9</v>
      </c>
      <c r="M40" s="12">
        <v>-43</v>
      </c>
      <c r="N40" s="12">
        <v>-43.5</v>
      </c>
      <c r="O40" s="7"/>
      <c r="P40" s="12">
        <v>-93.1</v>
      </c>
      <c r="Q40" s="12">
        <v>-368.2</v>
      </c>
      <c r="R40" s="12">
        <v>-147.6</v>
      </c>
      <c r="S40" s="12">
        <v>-174.1</v>
      </c>
      <c r="T40" s="7"/>
    </row>
    <row r="41" spans="1:20" ht="15" customHeight="1" x14ac:dyDescent="0.5">
      <c r="A41" s="13" t="s">
        <v>24</v>
      </c>
      <c r="B41" s="12">
        <v>-8.3000000000000007</v>
      </c>
      <c r="C41" s="12">
        <v>0</v>
      </c>
      <c r="D41" s="12">
        <v>0</v>
      </c>
      <c r="E41" s="12">
        <v>0</v>
      </c>
      <c r="F41" s="12">
        <v>0</v>
      </c>
      <c r="G41" s="12">
        <v>0</v>
      </c>
      <c r="H41" s="12">
        <v>0</v>
      </c>
      <c r="I41" s="12">
        <v>0</v>
      </c>
      <c r="J41" s="12">
        <v>0</v>
      </c>
      <c r="K41" s="12">
        <v>0</v>
      </c>
      <c r="L41" s="12">
        <v>0</v>
      </c>
      <c r="M41" s="12">
        <v>0</v>
      </c>
      <c r="N41" s="12">
        <v>0</v>
      </c>
      <c r="O41" s="7"/>
      <c r="P41" s="12">
        <v>0</v>
      </c>
      <c r="Q41" s="12">
        <v>-8.3000000000000007</v>
      </c>
      <c r="R41" s="12">
        <v>0</v>
      </c>
      <c r="S41" s="12">
        <v>0</v>
      </c>
      <c r="T41" s="7"/>
    </row>
    <row r="42" spans="1:20" ht="15" customHeight="1" x14ac:dyDescent="0.5">
      <c r="A42" s="13" t="s">
        <v>31</v>
      </c>
      <c r="B42" s="12">
        <v>0</v>
      </c>
      <c r="C42" s="12">
        <v>0</v>
      </c>
      <c r="D42" s="12">
        <v>0</v>
      </c>
      <c r="E42" s="12">
        <v>0</v>
      </c>
      <c r="F42" s="12">
        <v>-2.2999999999999998</v>
      </c>
      <c r="G42" s="12">
        <v>-4.0999999999999996</v>
      </c>
      <c r="H42" s="12">
        <v>-4</v>
      </c>
      <c r="I42" s="12">
        <v>-4.0999999999999996</v>
      </c>
      <c r="J42" s="12">
        <v>-4.2</v>
      </c>
      <c r="K42" s="12">
        <v>-4.3</v>
      </c>
      <c r="L42" s="12">
        <v>-4.0999999999999996</v>
      </c>
      <c r="M42" s="12">
        <v>-4.2</v>
      </c>
      <c r="N42" s="12">
        <v>-4.3</v>
      </c>
      <c r="O42" s="7"/>
      <c r="P42" s="12">
        <v>0</v>
      </c>
      <c r="Q42" s="12">
        <v>0</v>
      </c>
      <c r="R42" s="12">
        <v>-14.499999999999998</v>
      </c>
      <c r="S42" s="12">
        <v>-16.8</v>
      </c>
      <c r="T42" s="7"/>
    </row>
    <row r="43" spans="1:20" ht="15" customHeight="1" x14ac:dyDescent="0.5">
      <c r="A43" s="13" t="s">
        <v>26</v>
      </c>
      <c r="B43" s="10">
        <v>0</v>
      </c>
      <c r="C43" s="10">
        <v>0</v>
      </c>
      <c r="D43" s="10">
        <v>0</v>
      </c>
      <c r="E43" s="10">
        <v>0</v>
      </c>
      <c r="F43" s="10">
        <v>0</v>
      </c>
      <c r="G43" s="10">
        <v>0</v>
      </c>
      <c r="H43" s="10">
        <v>0</v>
      </c>
      <c r="I43" s="10">
        <v>0</v>
      </c>
      <c r="J43" s="10">
        <v>0</v>
      </c>
      <c r="K43" s="10">
        <v>0</v>
      </c>
      <c r="L43" s="10">
        <v>0</v>
      </c>
      <c r="M43" s="10">
        <v>0</v>
      </c>
      <c r="N43" s="10">
        <v>-2.6</v>
      </c>
      <c r="O43" s="7"/>
      <c r="P43" s="56">
        <v>0</v>
      </c>
      <c r="Q43" s="56">
        <v>0</v>
      </c>
      <c r="R43" s="56">
        <v>0</v>
      </c>
      <c r="S43" s="56">
        <v>0</v>
      </c>
      <c r="T43" s="7"/>
    </row>
    <row r="44" spans="1:20" ht="15" customHeight="1" x14ac:dyDescent="0.5">
      <c r="A44" s="13" t="s">
        <v>32</v>
      </c>
      <c r="B44" s="8">
        <v>87.3</v>
      </c>
      <c r="C44" s="8">
        <v>91.8</v>
      </c>
      <c r="D44" s="8">
        <v>105</v>
      </c>
      <c r="E44" s="8">
        <v>107.6</v>
      </c>
      <c r="F44" s="8">
        <f t="shared" ref="F44:M44" si="14">SUM(F39:F42)</f>
        <v>117.2</v>
      </c>
      <c r="G44" s="8">
        <f t="shared" si="14"/>
        <v>120.60000000000001</v>
      </c>
      <c r="H44" s="8">
        <f t="shared" si="14"/>
        <v>129.9</v>
      </c>
      <c r="I44" s="8">
        <f t="shared" si="14"/>
        <v>132.30000000000001</v>
      </c>
      <c r="J44" s="8">
        <f t="shared" si="14"/>
        <v>140.40000000000003</v>
      </c>
      <c r="K44" s="8">
        <f t="shared" si="14"/>
        <v>134.5</v>
      </c>
      <c r="L44" s="8">
        <f t="shared" si="14"/>
        <v>132.30000000000001</v>
      </c>
      <c r="M44" s="8">
        <f t="shared" si="14"/>
        <v>129.4</v>
      </c>
      <c r="N44" s="8">
        <f>SUM(N39:N43)</f>
        <v>130.79999999999998</v>
      </c>
      <c r="O44" s="7"/>
      <c r="P44" s="8">
        <v>287.2</v>
      </c>
      <c r="Q44" s="8">
        <v>391.7</v>
      </c>
      <c r="R44" s="8">
        <v>500</v>
      </c>
      <c r="S44" s="8">
        <v>536.60000000000014</v>
      </c>
      <c r="T44" s="7"/>
    </row>
    <row r="45" spans="1:20" ht="15" customHeight="1" x14ac:dyDescent="0.5">
      <c r="A45" s="13"/>
      <c r="B45" s="7"/>
      <c r="C45" s="7"/>
      <c r="D45" s="7"/>
      <c r="E45" s="7"/>
      <c r="F45" s="7"/>
      <c r="G45" s="7"/>
      <c r="H45" s="7"/>
      <c r="I45" s="7"/>
      <c r="J45" s="7"/>
      <c r="K45" s="7"/>
      <c r="L45" s="7"/>
      <c r="M45" s="7"/>
      <c r="N45" s="7"/>
      <c r="O45" s="7"/>
      <c r="P45" s="7"/>
      <c r="Q45" s="7"/>
      <c r="R45" s="7"/>
      <c r="S45" s="7"/>
      <c r="T45" s="7"/>
    </row>
    <row r="46" spans="1:20" ht="15" customHeight="1" x14ac:dyDescent="0.5">
      <c r="A46" s="13" t="s">
        <v>33</v>
      </c>
      <c r="B46" s="17">
        <v>157</v>
      </c>
      <c r="C46" s="17">
        <v>87.4</v>
      </c>
      <c r="D46" s="17">
        <v>95</v>
      </c>
      <c r="E46" s="17">
        <v>100.2</v>
      </c>
      <c r="F46" s="17">
        <v>101.5</v>
      </c>
      <c r="G46" s="17">
        <f t="shared" ref="G46:L46" si="15">G11</f>
        <v>107.3</v>
      </c>
      <c r="H46" s="17">
        <f t="shared" si="15"/>
        <v>108.2</v>
      </c>
      <c r="I46" s="17">
        <f t="shared" si="15"/>
        <v>106.3</v>
      </c>
      <c r="J46" s="17">
        <f t="shared" si="15"/>
        <v>104.3</v>
      </c>
      <c r="K46" s="17">
        <f t="shared" si="15"/>
        <v>102.8</v>
      </c>
      <c r="L46" s="17">
        <f t="shared" si="15"/>
        <v>105.8</v>
      </c>
      <c r="M46" s="17">
        <v>109.9</v>
      </c>
      <c r="N46" s="17">
        <f>N11</f>
        <v>102.7</v>
      </c>
      <c r="O46" s="7"/>
      <c r="P46" s="17">
        <v>314</v>
      </c>
      <c r="Q46" s="17">
        <v>439.6</v>
      </c>
      <c r="R46" s="17">
        <v>423.3</v>
      </c>
      <c r="S46" s="17">
        <v>422.79999999999995</v>
      </c>
      <c r="T46" s="7"/>
    </row>
    <row r="47" spans="1:20" ht="15" customHeight="1" x14ac:dyDescent="0.5">
      <c r="A47" s="13" t="s">
        <v>23</v>
      </c>
      <c r="B47" s="12">
        <v>-72.400000000000006</v>
      </c>
      <c r="C47" s="12">
        <v>-7.9</v>
      </c>
      <c r="D47" s="12">
        <v>-8.1</v>
      </c>
      <c r="E47" s="12">
        <v>-5.9</v>
      </c>
      <c r="F47" s="12">
        <v>-7.1</v>
      </c>
      <c r="G47" s="12">
        <f>-8.8</f>
        <v>-8.8000000000000007</v>
      </c>
      <c r="H47" s="12">
        <v>-7.7</v>
      </c>
      <c r="I47" s="12">
        <v>-7.8</v>
      </c>
      <c r="J47" s="12">
        <v>-6.7</v>
      </c>
      <c r="K47" s="12">
        <v>-9.5</v>
      </c>
      <c r="L47" s="12">
        <v>-8.9</v>
      </c>
      <c r="M47" s="12">
        <v>-8.6</v>
      </c>
      <c r="N47" s="12">
        <v>-6.9</v>
      </c>
      <c r="O47" s="7"/>
      <c r="P47" s="12">
        <v>-33.700000000000003</v>
      </c>
      <c r="Q47" s="12">
        <v>-94.3</v>
      </c>
      <c r="R47" s="12">
        <v>-31.400000000000002</v>
      </c>
      <c r="S47" s="12">
        <v>-33.700000000000003</v>
      </c>
      <c r="T47" s="7"/>
    </row>
    <row r="48" spans="1:20" ht="15" customHeight="1" x14ac:dyDescent="0.5">
      <c r="A48" s="13" t="s">
        <v>24</v>
      </c>
      <c r="B48" s="12">
        <v>-2.2000000000000002</v>
      </c>
      <c r="C48" s="12">
        <v>0</v>
      </c>
      <c r="D48" s="12">
        <v>0</v>
      </c>
      <c r="E48" s="12">
        <v>0</v>
      </c>
      <c r="F48" s="12">
        <v>0</v>
      </c>
      <c r="G48" s="12">
        <v>0</v>
      </c>
      <c r="H48" s="12">
        <v>0</v>
      </c>
      <c r="I48" s="12">
        <v>0</v>
      </c>
      <c r="J48" s="12">
        <v>0</v>
      </c>
      <c r="K48" s="12">
        <v>0</v>
      </c>
      <c r="L48" s="12">
        <v>0</v>
      </c>
      <c r="M48" s="12">
        <v>0</v>
      </c>
      <c r="N48" s="12">
        <v>0</v>
      </c>
      <c r="O48" s="7"/>
      <c r="P48" s="12">
        <v>0</v>
      </c>
      <c r="Q48" s="12">
        <v>-2.2000000000000002</v>
      </c>
      <c r="R48" s="12">
        <v>0</v>
      </c>
      <c r="S48" s="12">
        <v>0</v>
      </c>
      <c r="T48" s="7"/>
    </row>
    <row r="49" spans="1:20" ht="15" customHeight="1" x14ac:dyDescent="0.5">
      <c r="A49" s="13" t="s">
        <v>25</v>
      </c>
      <c r="B49" s="12">
        <v>0</v>
      </c>
      <c r="C49" s="12">
        <v>0</v>
      </c>
      <c r="D49" s="12">
        <v>0</v>
      </c>
      <c r="E49" s="12">
        <v>0</v>
      </c>
      <c r="F49" s="12">
        <v>-0.8</v>
      </c>
      <c r="G49" s="12">
        <v>-1.4</v>
      </c>
      <c r="H49" s="12">
        <v>-1.4</v>
      </c>
      <c r="I49" s="12">
        <v>-1.4</v>
      </c>
      <c r="J49" s="12">
        <v>-1.3</v>
      </c>
      <c r="K49" s="12">
        <v>-1.4</v>
      </c>
      <c r="L49" s="12">
        <v>-1.4</v>
      </c>
      <c r="M49" s="12">
        <v>-1.5</v>
      </c>
      <c r="N49" s="12">
        <v>-1.4</v>
      </c>
      <c r="O49" s="7"/>
      <c r="P49" s="12">
        <v>0</v>
      </c>
      <c r="Q49" s="12">
        <v>0</v>
      </c>
      <c r="R49" s="12">
        <v>-5</v>
      </c>
      <c r="S49" s="12">
        <v>-5.6</v>
      </c>
      <c r="T49" s="7"/>
    </row>
    <row r="50" spans="1:20" ht="15" customHeight="1" x14ac:dyDescent="0.5">
      <c r="A50" s="13" t="s">
        <v>31</v>
      </c>
      <c r="B50" s="12">
        <v>0</v>
      </c>
      <c r="C50" s="12">
        <v>0</v>
      </c>
      <c r="D50" s="12">
        <v>0</v>
      </c>
      <c r="E50" s="12">
        <v>0</v>
      </c>
      <c r="F50" s="12">
        <v>0</v>
      </c>
      <c r="G50" s="12">
        <v>0</v>
      </c>
      <c r="H50" s="12">
        <v>0</v>
      </c>
      <c r="I50" s="12">
        <v>0</v>
      </c>
      <c r="J50" s="12">
        <v>0</v>
      </c>
      <c r="K50" s="12">
        <v>0</v>
      </c>
      <c r="L50" s="12">
        <v>0</v>
      </c>
      <c r="M50" s="12">
        <v>0</v>
      </c>
      <c r="N50" s="12">
        <v>-0.2</v>
      </c>
      <c r="O50" s="7"/>
      <c r="P50" s="57">
        <v>0</v>
      </c>
      <c r="Q50" s="57">
        <v>0</v>
      </c>
      <c r="R50" s="57">
        <v>0</v>
      </c>
      <c r="S50" s="57">
        <v>0</v>
      </c>
      <c r="T50" s="7"/>
    </row>
    <row r="51" spans="1:20" ht="15" customHeight="1" x14ac:dyDescent="0.5">
      <c r="A51" s="13" t="s">
        <v>26</v>
      </c>
      <c r="B51" s="10">
        <v>0</v>
      </c>
      <c r="C51" s="10">
        <v>0</v>
      </c>
      <c r="D51" s="10">
        <v>0</v>
      </c>
      <c r="E51" s="10">
        <v>0</v>
      </c>
      <c r="F51" s="10">
        <v>0</v>
      </c>
      <c r="G51" s="10">
        <v>0</v>
      </c>
      <c r="H51" s="10">
        <v>0</v>
      </c>
      <c r="I51" s="10">
        <v>0</v>
      </c>
      <c r="J51" s="10">
        <v>0</v>
      </c>
      <c r="K51" s="10">
        <v>0</v>
      </c>
      <c r="L51" s="10">
        <v>0</v>
      </c>
      <c r="M51" s="10">
        <v>0</v>
      </c>
      <c r="N51" s="10">
        <v>-6.3</v>
      </c>
      <c r="O51" s="7"/>
      <c r="P51" s="56">
        <v>0</v>
      </c>
      <c r="Q51" s="56">
        <v>0</v>
      </c>
      <c r="R51" s="56">
        <v>0</v>
      </c>
      <c r="S51" s="56">
        <v>0</v>
      </c>
      <c r="T51" s="7"/>
    </row>
    <row r="52" spans="1:20" ht="15" customHeight="1" x14ac:dyDescent="0.5">
      <c r="A52" s="13" t="s">
        <v>34</v>
      </c>
      <c r="B52" s="8">
        <v>82.4</v>
      </c>
      <c r="C52" s="8">
        <v>79.5</v>
      </c>
      <c r="D52" s="8">
        <v>86.9</v>
      </c>
      <c r="E52" s="8">
        <v>94.3</v>
      </c>
      <c r="F52" s="8">
        <f t="shared" ref="F52:M52" si="16">SUM(F46:F49)</f>
        <v>93.600000000000009</v>
      </c>
      <c r="G52" s="8">
        <f t="shared" si="16"/>
        <v>97.1</v>
      </c>
      <c r="H52" s="8">
        <f t="shared" si="16"/>
        <v>99.1</v>
      </c>
      <c r="I52" s="8">
        <f t="shared" si="16"/>
        <v>97.1</v>
      </c>
      <c r="J52" s="8">
        <f t="shared" si="16"/>
        <v>96.3</v>
      </c>
      <c r="K52" s="8">
        <f t="shared" si="16"/>
        <v>91.899999999999991</v>
      </c>
      <c r="L52" s="8">
        <f t="shared" si="16"/>
        <v>95.499999999999986</v>
      </c>
      <c r="M52" s="8">
        <f t="shared" si="16"/>
        <v>99.800000000000011</v>
      </c>
      <c r="N52" s="8">
        <f>SUM(N46:N51)</f>
        <v>87.899999999999991</v>
      </c>
      <c r="O52" s="7"/>
      <c r="P52" s="8">
        <v>280.3</v>
      </c>
      <c r="Q52" s="8">
        <v>343.1</v>
      </c>
      <c r="R52" s="8">
        <v>386.90000000000003</v>
      </c>
      <c r="S52" s="8">
        <v>383.49999999999994</v>
      </c>
      <c r="T52" s="7"/>
    </row>
    <row r="53" spans="1:20" ht="19.350000000000001" customHeight="1" x14ac:dyDescent="0.5">
      <c r="A53" s="13"/>
      <c r="B53" s="7"/>
      <c r="C53" s="7"/>
      <c r="D53" s="7"/>
      <c r="E53" s="7"/>
      <c r="F53" s="7"/>
      <c r="G53" s="7"/>
      <c r="H53" s="7"/>
      <c r="I53" s="7"/>
      <c r="J53" s="7"/>
      <c r="K53" s="7"/>
      <c r="L53" s="7"/>
      <c r="M53" s="7"/>
      <c r="N53" s="7"/>
      <c r="O53" s="7"/>
      <c r="P53" s="7"/>
      <c r="Q53" s="7"/>
      <c r="R53" s="7"/>
      <c r="S53" s="7"/>
      <c r="T53" s="7"/>
    </row>
    <row r="54" spans="1:20" ht="15" customHeight="1" x14ac:dyDescent="0.5">
      <c r="A54" s="13" t="s">
        <v>35</v>
      </c>
      <c r="B54" s="17">
        <v>126.1</v>
      </c>
      <c r="C54" s="17">
        <v>49.8</v>
      </c>
      <c r="D54" s="17">
        <v>50.8</v>
      </c>
      <c r="E54" s="17">
        <v>56.5</v>
      </c>
      <c r="F54" s="17">
        <v>57</v>
      </c>
      <c r="G54" s="17">
        <f t="shared" ref="G54:L54" si="17">G12</f>
        <v>62.9</v>
      </c>
      <c r="H54" s="17">
        <f t="shared" si="17"/>
        <v>61</v>
      </c>
      <c r="I54" s="17">
        <f t="shared" si="17"/>
        <v>64.5</v>
      </c>
      <c r="J54" s="17">
        <f t="shared" si="17"/>
        <v>39</v>
      </c>
      <c r="K54" s="17">
        <f t="shared" si="17"/>
        <v>63.5</v>
      </c>
      <c r="L54" s="17">
        <f t="shared" si="17"/>
        <v>65.099999999999994</v>
      </c>
      <c r="M54" s="17">
        <v>60.2</v>
      </c>
      <c r="N54" s="17">
        <f>N12</f>
        <v>58.6</v>
      </c>
      <c r="O54" s="7"/>
      <c r="P54" s="17">
        <v>157.30000000000001</v>
      </c>
      <c r="Q54" s="17">
        <v>283.2</v>
      </c>
      <c r="R54" s="17">
        <v>245.4</v>
      </c>
      <c r="S54" s="17">
        <v>227.8</v>
      </c>
      <c r="T54" s="7"/>
    </row>
    <row r="55" spans="1:20" ht="15" customHeight="1" x14ac:dyDescent="0.5">
      <c r="A55" s="13" t="s">
        <v>23</v>
      </c>
      <c r="B55" s="12">
        <v>-93.4</v>
      </c>
      <c r="C55" s="12">
        <v>-16.399999999999999</v>
      </c>
      <c r="D55" s="12">
        <v>-15.5</v>
      </c>
      <c r="E55" s="12">
        <v>-15.3</v>
      </c>
      <c r="F55" s="12">
        <v>-15</v>
      </c>
      <c r="G55" s="12">
        <f>-16.9</f>
        <v>-16.899999999999999</v>
      </c>
      <c r="H55" s="12">
        <v>-17.5</v>
      </c>
      <c r="I55" s="12">
        <v>-17</v>
      </c>
      <c r="J55" s="12">
        <v>7.6</v>
      </c>
      <c r="K55" s="12">
        <v>-15.6</v>
      </c>
      <c r="L55" s="12">
        <v>-15.3</v>
      </c>
      <c r="M55" s="12">
        <v>-13.3</v>
      </c>
      <c r="N55" s="12">
        <v>-12.1</v>
      </c>
      <c r="O55" s="7"/>
      <c r="P55" s="12">
        <v>-25.6</v>
      </c>
      <c r="Q55" s="12">
        <v>-140.6</v>
      </c>
      <c r="R55" s="12">
        <v>-66.400000000000006</v>
      </c>
      <c r="S55" s="12">
        <v>-36.6</v>
      </c>
      <c r="T55" s="7"/>
    </row>
    <row r="56" spans="1:20" ht="15" customHeight="1" x14ac:dyDescent="0.5">
      <c r="A56" s="13" t="s">
        <v>36</v>
      </c>
      <c r="B56" s="12">
        <v>0</v>
      </c>
      <c r="C56" s="12">
        <v>0</v>
      </c>
      <c r="D56" s="12">
        <v>0</v>
      </c>
      <c r="E56" s="12">
        <v>0</v>
      </c>
      <c r="F56" s="12">
        <v>0</v>
      </c>
      <c r="G56" s="12">
        <v>0</v>
      </c>
      <c r="H56" s="12">
        <v>0</v>
      </c>
      <c r="I56" s="12">
        <v>0</v>
      </c>
      <c r="J56" s="12">
        <v>0</v>
      </c>
      <c r="K56" s="12">
        <v>0</v>
      </c>
      <c r="L56" s="12">
        <v>0</v>
      </c>
      <c r="M56" s="12">
        <v>0</v>
      </c>
      <c r="N56" s="12">
        <v>0</v>
      </c>
      <c r="O56" s="7"/>
      <c r="P56" s="12">
        <v>-9.4</v>
      </c>
      <c r="Q56" s="12">
        <v>0</v>
      </c>
      <c r="R56" s="12">
        <v>0</v>
      </c>
      <c r="S56" s="12">
        <v>0</v>
      </c>
      <c r="T56" s="7"/>
    </row>
    <row r="57" spans="1:20" ht="15" customHeight="1" x14ac:dyDescent="0.5">
      <c r="A57" s="13" t="s">
        <v>24</v>
      </c>
      <c r="B57" s="12">
        <v>-2.2999999999999998</v>
      </c>
      <c r="C57" s="12">
        <v>0</v>
      </c>
      <c r="D57" s="12">
        <v>0</v>
      </c>
      <c r="E57" s="12">
        <v>0</v>
      </c>
      <c r="F57" s="12">
        <v>0</v>
      </c>
      <c r="G57" s="12">
        <v>0</v>
      </c>
      <c r="H57" s="12">
        <v>0</v>
      </c>
      <c r="I57" s="12">
        <v>0</v>
      </c>
      <c r="J57" s="12">
        <v>0</v>
      </c>
      <c r="K57" s="12">
        <v>0</v>
      </c>
      <c r="L57" s="12">
        <v>0</v>
      </c>
      <c r="M57" s="12">
        <v>0</v>
      </c>
      <c r="N57" s="12">
        <v>0</v>
      </c>
      <c r="O57" s="7"/>
      <c r="P57" s="12">
        <v>0</v>
      </c>
      <c r="Q57" s="12">
        <v>-2.2999999999999998</v>
      </c>
      <c r="R57" s="12">
        <v>0</v>
      </c>
      <c r="S57" s="12">
        <v>0</v>
      </c>
      <c r="T57" s="7"/>
    </row>
    <row r="58" spans="1:20" ht="15" customHeight="1" x14ac:dyDescent="0.5">
      <c r="A58" s="13" t="s">
        <v>31</v>
      </c>
      <c r="B58" s="12">
        <v>0</v>
      </c>
      <c r="C58" s="12">
        <v>0</v>
      </c>
      <c r="D58" s="12">
        <v>0</v>
      </c>
      <c r="E58" s="12">
        <v>0</v>
      </c>
      <c r="F58" s="12">
        <v>-1</v>
      </c>
      <c r="G58" s="12">
        <v>0</v>
      </c>
      <c r="H58" s="12">
        <v>0</v>
      </c>
      <c r="I58" s="12">
        <v>-0.4</v>
      </c>
      <c r="J58" s="12">
        <v>0</v>
      </c>
      <c r="K58" s="12">
        <v>-0.1</v>
      </c>
      <c r="L58" s="12">
        <v>0</v>
      </c>
      <c r="M58" s="12">
        <v>0</v>
      </c>
      <c r="N58" s="12">
        <v>-1.2</v>
      </c>
      <c r="O58" s="7"/>
      <c r="P58" s="12">
        <v>0</v>
      </c>
      <c r="Q58" s="12">
        <v>0</v>
      </c>
      <c r="R58" s="12">
        <v>-1.4</v>
      </c>
      <c r="S58" s="12">
        <v>-0.1</v>
      </c>
      <c r="T58" s="7"/>
    </row>
    <row r="59" spans="1:20" ht="15" customHeight="1" x14ac:dyDescent="0.5">
      <c r="A59" s="13" t="s">
        <v>26</v>
      </c>
      <c r="B59" s="10">
        <v>0</v>
      </c>
      <c r="C59" s="10">
        <v>0</v>
      </c>
      <c r="D59" s="10">
        <v>0</v>
      </c>
      <c r="E59" s="10">
        <v>0</v>
      </c>
      <c r="F59" s="10">
        <v>0</v>
      </c>
      <c r="G59" s="10">
        <v>0</v>
      </c>
      <c r="H59" s="10">
        <v>0</v>
      </c>
      <c r="I59" s="10">
        <v>0</v>
      </c>
      <c r="J59" s="10">
        <v>0</v>
      </c>
      <c r="K59" s="10">
        <v>0</v>
      </c>
      <c r="L59" s="10">
        <v>0</v>
      </c>
      <c r="M59" s="10">
        <v>0</v>
      </c>
      <c r="N59" s="10">
        <v>-2.2999999999999998</v>
      </c>
      <c r="O59" s="7"/>
      <c r="P59" s="56">
        <v>0</v>
      </c>
      <c r="Q59" s="56">
        <v>0</v>
      </c>
      <c r="R59" s="56">
        <v>0</v>
      </c>
      <c r="S59" s="56">
        <v>0</v>
      </c>
      <c r="T59" s="7"/>
    </row>
    <row r="60" spans="1:20" ht="15" customHeight="1" x14ac:dyDescent="0.5">
      <c r="A60" s="13" t="s">
        <v>37</v>
      </c>
      <c r="B60" s="8">
        <v>30.4</v>
      </c>
      <c r="C60" s="8">
        <v>33.4</v>
      </c>
      <c r="D60" s="8">
        <v>35.299999999999997</v>
      </c>
      <c r="E60" s="8">
        <v>41.2</v>
      </c>
      <c r="F60" s="8">
        <f t="shared" ref="F60:M60" si="18">SUM(F54:F58)</f>
        <v>41</v>
      </c>
      <c r="G60" s="8">
        <f t="shared" si="18"/>
        <v>46</v>
      </c>
      <c r="H60" s="8">
        <f t="shared" si="18"/>
        <v>43.5</v>
      </c>
      <c r="I60" s="8">
        <f t="shared" si="18"/>
        <v>47.1</v>
      </c>
      <c r="J60" s="8">
        <f t="shared" si="18"/>
        <v>46.6</v>
      </c>
      <c r="K60" s="8">
        <f t="shared" si="18"/>
        <v>47.8</v>
      </c>
      <c r="L60" s="8">
        <f t="shared" si="18"/>
        <v>49.8</v>
      </c>
      <c r="M60" s="8">
        <f t="shared" si="18"/>
        <v>46.900000000000006</v>
      </c>
      <c r="N60" s="8">
        <f>SUM(N54:N59)</f>
        <v>43</v>
      </c>
      <c r="O60" s="7"/>
      <c r="P60" s="8">
        <v>122.3</v>
      </c>
      <c r="Q60" s="8">
        <v>140.30000000000001</v>
      </c>
      <c r="R60" s="8">
        <v>177.6</v>
      </c>
      <c r="S60" s="8">
        <v>191.10000000000002</v>
      </c>
      <c r="T60" s="7"/>
    </row>
    <row r="61" spans="1:20" ht="15.75" customHeight="1" x14ac:dyDescent="0.5">
      <c r="A61" s="13"/>
      <c r="B61" s="7"/>
      <c r="C61" s="7"/>
      <c r="D61" s="7"/>
      <c r="E61" s="7"/>
      <c r="F61" s="7"/>
      <c r="G61" s="7"/>
      <c r="H61" s="7"/>
      <c r="I61" s="7"/>
      <c r="J61" s="7"/>
      <c r="K61" s="7"/>
      <c r="L61" s="7"/>
      <c r="M61" s="7"/>
      <c r="N61" s="7"/>
      <c r="O61" s="7"/>
      <c r="P61" s="7"/>
      <c r="Q61" s="7"/>
      <c r="R61" s="7"/>
      <c r="S61" s="7"/>
      <c r="T61" s="7"/>
    </row>
    <row r="62" spans="1:20" ht="15.75" customHeight="1" x14ac:dyDescent="0.5">
      <c r="A62" s="13" t="s">
        <v>38</v>
      </c>
      <c r="B62" s="17">
        <v>0</v>
      </c>
      <c r="C62" s="17">
        <v>0</v>
      </c>
      <c r="D62" s="17">
        <v>0</v>
      </c>
      <c r="E62" s="17">
        <v>0</v>
      </c>
      <c r="F62" s="17">
        <v>0</v>
      </c>
      <c r="G62" s="17">
        <v>0</v>
      </c>
      <c r="H62" s="17">
        <v>0</v>
      </c>
      <c r="I62" s="17">
        <v>0</v>
      </c>
      <c r="J62" s="17">
        <v>0</v>
      </c>
      <c r="K62" s="17">
        <v>0</v>
      </c>
      <c r="L62" s="17">
        <v>0</v>
      </c>
      <c r="M62" s="17">
        <v>398.2</v>
      </c>
      <c r="N62" s="17">
        <f>N13</f>
        <v>17.3</v>
      </c>
      <c r="O62" s="7"/>
      <c r="P62" s="17">
        <v>0</v>
      </c>
      <c r="Q62" s="17">
        <v>0</v>
      </c>
      <c r="R62" s="17">
        <v>0</v>
      </c>
      <c r="S62" s="17">
        <v>398.2</v>
      </c>
      <c r="T62" s="7"/>
    </row>
    <row r="63" spans="1:20" ht="15.75" customHeight="1" x14ac:dyDescent="0.5">
      <c r="A63" s="13" t="s">
        <v>13</v>
      </c>
      <c r="B63" s="10">
        <v>0</v>
      </c>
      <c r="C63" s="10">
        <v>0</v>
      </c>
      <c r="D63" s="10">
        <v>0</v>
      </c>
      <c r="E63" s="10">
        <v>0</v>
      </c>
      <c r="F63" s="10">
        <v>0</v>
      </c>
      <c r="G63" s="10">
        <v>0</v>
      </c>
      <c r="H63" s="10">
        <v>0</v>
      </c>
      <c r="I63" s="10">
        <v>0</v>
      </c>
      <c r="J63" s="10">
        <v>0</v>
      </c>
      <c r="K63" s="10">
        <v>0</v>
      </c>
      <c r="L63" s="10">
        <v>0</v>
      </c>
      <c r="M63" s="10">
        <v>-398.2</v>
      </c>
      <c r="N63" s="10">
        <v>-17.3</v>
      </c>
      <c r="O63" s="7"/>
      <c r="P63" s="10">
        <v>0</v>
      </c>
      <c r="Q63" s="10">
        <v>0</v>
      </c>
      <c r="R63" s="10">
        <v>0</v>
      </c>
      <c r="S63" s="10">
        <v>-398.2</v>
      </c>
      <c r="T63" s="7"/>
    </row>
    <row r="64" spans="1:20" ht="15.75" customHeight="1" x14ac:dyDescent="0.5">
      <c r="A64" s="13" t="s">
        <v>39</v>
      </c>
      <c r="B64" s="8">
        <f t="shared" ref="B64:N64" si="19">SUM(B62:B63)</f>
        <v>0</v>
      </c>
      <c r="C64" s="8">
        <f t="shared" si="19"/>
        <v>0</v>
      </c>
      <c r="D64" s="8">
        <f t="shared" si="19"/>
        <v>0</v>
      </c>
      <c r="E64" s="8">
        <f t="shared" si="19"/>
        <v>0</v>
      </c>
      <c r="F64" s="8">
        <f t="shared" si="19"/>
        <v>0</v>
      </c>
      <c r="G64" s="8">
        <f t="shared" si="19"/>
        <v>0</v>
      </c>
      <c r="H64" s="8">
        <f t="shared" si="19"/>
        <v>0</v>
      </c>
      <c r="I64" s="8">
        <f t="shared" si="19"/>
        <v>0</v>
      </c>
      <c r="J64" s="8">
        <f t="shared" si="19"/>
        <v>0</v>
      </c>
      <c r="K64" s="8">
        <f t="shared" si="19"/>
        <v>0</v>
      </c>
      <c r="L64" s="8">
        <f t="shared" si="19"/>
        <v>0</v>
      </c>
      <c r="M64" s="8">
        <f t="shared" si="19"/>
        <v>0</v>
      </c>
      <c r="N64" s="8">
        <f t="shared" si="19"/>
        <v>0</v>
      </c>
      <c r="O64" s="7"/>
      <c r="P64" s="8">
        <f>SUM(P62:P63)</f>
        <v>0</v>
      </c>
      <c r="Q64" s="8">
        <f>SUM(Q62:Q63)</f>
        <v>0</v>
      </c>
      <c r="R64" s="8">
        <v>0</v>
      </c>
      <c r="S64" s="8">
        <v>0</v>
      </c>
      <c r="T64" s="7"/>
    </row>
    <row r="65" spans="1:20" ht="15.75" customHeight="1" x14ac:dyDescent="0.5">
      <c r="A65" s="13"/>
      <c r="B65" s="7"/>
      <c r="C65" s="7"/>
      <c r="D65" s="7"/>
      <c r="E65" s="7"/>
      <c r="F65" s="7"/>
      <c r="G65" s="7"/>
      <c r="H65" s="7"/>
      <c r="I65" s="7"/>
      <c r="J65" s="7"/>
      <c r="K65" s="7"/>
      <c r="L65" s="7"/>
      <c r="M65" s="7"/>
      <c r="N65" s="7"/>
      <c r="O65" s="7"/>
      <c r="P65" s="7"/>
      <c r="Q65" s="7"/>
      <c r="R65" s="7"/>
      <c r="S65" s="7"/>
      <c r="T65" s="7"/>
    </row>
    <row r="66" spans="1:20" ht="15" customHeight="1" x14ac:dyDescent="0.5">
      <c r="A66" s="13" t="s">
        <v>40</v>
      </c>
      <c r="B66" s="17">
        <v>661.6</v>
      </c>
      <c r="C66" s="17">
        <v>256.89999999999998</v>
      </c>
      <c r="D66" s="17">
        <v>279</v>
      </c>
      <c r="E66" s="17">
        <v>293.5</v>
      </c>
      <c r="F66" s="17">
        <f t="shared" ref="F66:L66" si="20">F54+F46+F39</f>
        <v>308.5</v>
      </c>
      <c r="G66" s="17">
        <f t="shared" si="20"/>
        <v>332.6</v>
      </c>
      <c r="H66" s="17">
        <f t="shared" si="20"/>
        <v>342</v>
      </c>
      <c r="I66" s="17">
        <f t="shared" si="20"/>
        <v>347.70000000000005</v>
      </c>
      <c r="J66" s="17">
        <f t="shared" si="20"/>
        <v>325.10000000000002</v>
      </c>
      <c r="K66" s="17">
        <f t="shared" si="20"/>
        <v>352.1</v>
      </c>
      <c r="L66" s="17">
        <f t="shared" si="20"/>
        <v>354.2</v>
      </c>
      <c r="M66" s="17">
        <v>744.9</v>
      </c>
      <c r="N66" s="17">
        <f>N54+N46+N39+N62</f>
        <v>359.8</v>
      </c>
      <c r="O66" s="7"/>
      <c r="P66" s="17">
        <v>851.6</v>
      </c>
      <c r="Q66" s="17">
        <v>1491</v>
      </c>
      <c r="R66" s="17">
        <v>1330.8000000000002</v>
      </c>
      <c r="S66" s="17">
        <v>1776.3000000000002</v>
      </c>
      <c r="T66" s="7"/>
    </row>
    <row r="67" spans="1:20" ht="15" customHeight="1" x14ac:dyDescent="0.5">
      <c r="A67" s="13" t="s">
        <v>23</v>
      </c>
      <c r="B67" s="12">
        <v>-448.7</v>
      </c>
      <c r="C67" s="12">
        <v>-52.2</v>
      </c>
      <c r="D67" s="12">
        <v>-51.8</v>
      </c>
      <c r="E67" s="12">
        <v>-50.4</v>
      </c>
      <c r="F67" s="12">
        <f t="shared" ref="F67:L67" si="21">F40+F47+F55</f>
        <v>-52.6</v>
      </c>
      <c r="G67" s="12">
        <f t="shared" si="21"/>
        <v>-63.4</v>
      </c>
      <c r="H67" s="12">
        <f t="shared" si="21"/>
        <v>-64.099999999999994</v>
      </c>
      <c r="I67" s="12">
        <f t="shared" si="21"/>
        <v>-65.3</v>
      </c>
      <c r="J67" s="12">
        <f t="shared" si="21"/>
        <v>-36.300000000000004</v>
      </c>
      <c r="K67" s="12">
        <f t="shared" si="21"/>
        <v>-72.099999999999994</v>
      </c>
      <c r="L67" s="12">
        <f t="shared" si="21"/>
        <v>-71.099999999999994</v>
      </c>
      <c r="M67" s="12">
        <v>-64.900000000000006</v>
      </c>
      <c r="N67" s="12">
        <f>N40+N47+N55</f>
        <v>-62.5</v>
      </c>
      <c r="O67" s="7"/>
      <c r="P67" s="12">
        <v>-152.4</v>
      </c>
      <c r="Q67" s="12">
        <v>-603.1</v>
      </c>
      <c r="R67" s="12">
        <v>-245.4</v>
      </c>
      <c r="S67" s="12">
        <v>-244.4</v>
      </c>
      <c r="T67" s="7"/>
    </row>
    <row r="68" spans="1:20" ht="15" customHeight="1" x14ac:dyDescent="0.5">
      <c r="A68" s="13" t="s">
        <v>36</v>
      </c>
      <c r="B68" s="12">
        <v>0</v>
      </c>
      <c r="C68" s="12">
        <v>0</v>
      </c>
      <c r="D68" s="12">
        <v>0</v>
      </c>
      <c r="E68" s="12">
        <v>0</v>
      </c>
      <c r="F68" s="12">
        <v>0</v>
      </c>
      <c r="G68" s="12">
        <v>0</v>
      </c>
      <c r="H68" s="12">
        <v>0</v>
      </c>
      <c r="I68" s="12">
        <v>0</v>
      </c>
      <c r="J68" s="12">
        <v>0</v>
      </c>
      <c r="K68" s="12">
        <v>0</v>
      </c>
      <c r="L68" s="12">
        <v>0</v>
      </c>
      <c r="M68" s="12">
        <v>0</v>
      </c>
      <c r="N68" s="12">
        <v>0</v>
      </c>
      <c r="O68" s="7"/>
      <c r="P68" s="12">
        <v>-9.4</v>
      </c>
      <c r="Q68" s="12">
        <v>0</v>
      </c>
      <c r="R68" s="12">
        <v>0</v>
      </c>
      <c r="S68" s="12">
        <v>0</v>
      </c>
      <c r="T68" s="7"/>
    </row>
    <row r="69" spans="1:20" ht="15" customHeight="1" x14ac:dyDescent="0.5">
      <c r="A69" s="13" t="s">
        <v>24</v>
      </c>
      <c r="B69" s="12">
        <v>-12.8</v>
      </c>
      <c r="C69" s="12">
        <v>0</v>
      </c>
      <c r="D69" s="12">
        <v>0</v>
      </c>
      <c r="E69" s="12">
        <v>0</v>
      </c>
      <c r="F69" s="12">
        <v>0</v>
      </c>
      <c r="G69" s="12">
        <v>0</v>
      </c>
      <c r="H69" s="12">
        <v>0</v>
      </c>
      <c r="I69" s="12">
        <v>0</v>
      </c>
      <c r="J69" s="12">
        <v>0</v>
      </c>
      <c r="K69" s="12">
        <v>0</v>
      </c>
      <c r="L69" s="12">
        <v>0</v>
      </c>
      <c r="M69" s="12">
        <v>0</v>
      </c>
      <c r="N69" s="12">
        <v>0</v>
      </c>
      <c r="O69" s="7"/>
      <c r="P69" s="12">
        <v>0</v>
      </c>
      <c r="Q69" s="12">
        <v>-12.8</v>
      </c>
      <c r="R69" s="12">
        <v>0</v>
      </c>
      <c r="S69" s="12">
        <v>0</v>
      </c>
      <c r="T69" s="7"/>
    </row>
    <row r="70" spans="1:20" ht="15" customHeight="1" x14ac:dyDescent="0.5">
      <c r="A70" s="13" t="s">
        <v>31</v>
      </c>
      <c r="B70" s="12">
        <v>0</v>
      </c>
      <c r="C70" s="12">
        <v>0</v>
      </c>
      <c r="D70" s="12">
        <v>0</v>
      </c>
      <c r="E70" s="12">
        <v>0</v>
      </c>
      <c r="F70" s="12">
        <v>-3.3</v>
      </c>
      <c r="G70" s="12">
        <f t="shared" ref="G70:L70" si="22">G42+G58</f>
        <v>-4.0999999999999996</v>
      </c>
      <c r="H70" s="12">
        <f t="shared" si="22"/>
        <v>-4</v>
      </c>
      <c r="I70" s="12">
        <f t="shared" si="22"/>
        <v>-4.5</v>
      </c>
      <c r="J70" s="12">
        <f t="shared" si="22"/>
        <v>-4.2</v>
      </c>
      <c r="K70" s="12">
        <f t="shared" si="22"/>
        <v>-4.3999999999999995</v>
      </c>
      <c r="L70" s="12">
        <f t="shared" si="22"/>
        <v>-4.0999999999999996</v>
      </c>
      <c r="M70" s="12">
        <v>-4.2</v>
      </c>
      <c r="N70" s="12">
        <f>N42+N58+N50</f>
        <v>-5.7</v>
      </c>
      <c r="O70" s="7"/>
      <c r="P70" s="12">
        <v>0</v>
      </c>
      <c r="Q70" s="12">
        <v>0</v>
      </c>
      <c r="R70" s="12">
        <v>-15.899999999999999</v>
      </c>
      <c r="S70" s="12">
        <v>-16.899999999999999</v>
      </c>
      <c r="T70" s="7"/>
    </row>
    <row r="71" spans="1:20" ht="15" customHeight="1" x14ac:dyDescent="0.5">
      <c r="A71" s="13" t="s">
        <v>25</v>
      </c>
      <c r="B71" s="12">
        <v>0</v>
      </c>
      <c r="C71" s="12">
        <v>0</v>
      </c>
      <c r="D71" s="12">
        <v>0</v>
      </c>
      <c r="E71" s="12">
        <v>0</v>
      </c>
      <c r="F71" s="12">
        <v>-0.8</v>
      </c>
      <c r="G71" s="12">
        <f t="shared" ref="G71:L71" si="23">G49</f>
        <v>-1.4</v>
      </c>
      <c r="H71" s="12">
        <f t="shared" si="23"/>
        <v>-1.4</v>
      </c>
      <c r="I71" s="12">
        <f t="shared" si="23"/>
        <v>-1.4</v>
      </c>
      <c r="J71" s="12">
        <f t="shared" si="23"/>
        <v>-1.3</v>
      </c>
      <c r="K71" s="12">
        <f t="shared" si="23"/>
        <v>-1.4</v>
      </c>
      <c r="L71" s="12">
        <f t="shared" si="23"/>
        <v>-1.4</v>
      </c>
      <c r="M71" s="12">
        <v>-1.5</v>
      </c>
      <c r="N71" s="12">
        <f>N49</f>
        <v>-1.4</v>
      </c>
      <c r="O71" s="7"/>
      <c r="P71" s="12">
        <v>0</v>
      </c>
      <c r="Q71" s="12">
        <v>0</v>
      </c>
      <c r="R71" s="12">
        <v>-5</v>
      </c>
      <c r="S71" s="12">
        <v>-5.6</v>
      </c>
      <c r="T71" s="7"/>
    </row>
    <row r="72" spans="1:20" ht="15" customHeight="1" x14ac:dyDescent="0.5">
      <c r="A72" s="13" t="s">
        <v>26</v>
      </c>
      <c r="B72" s="12">
        <v>0</v>
      </c>
      <c r="C72" s="12">
        <v>0</v>
      </c>
      <c r="D72" s="12">
        <v>0</v>
      </c>
      <c r="E72" s="12">
        <v>0</v>
      </c>
      <c r="F72" s="12">
        <v>0</v>
      </c>
      <c r="G72" s="12">
        <v>0</v>
      </c>
      <c r="H72" s="12">
        <v>0</v>
      </c>
      <c r="I72" s="12">
        <v>0</v>
      </c>
      <c r="J72" s="12">
        <v>0</v>
      </c>
      <c r="K72" s="12">
        <v>0</v>
      </c>
      <c r="L72" s="12">
        <v>0</v>
      </c>
      <c r="M72" s="12">
        <v>0</v>
      </c>
      <c r="N72" s="12">
        <f>N59+N51+N43</f>
        <v>-11.2</v>
      </c>
      <c r="O72" s="7"/>
      <c r="P72" s="12">
        <v>0</v>
      </c>
      <c r="Q72" s="12">
        <v>0</v>
      </c>
      <c r="R72" s="12">
        <v>0</v>
      </c>
      <c r="S72" s="12">
        <v>0</v>
      </c>
      <c r="T72" s="7"/>
    </row>
    <row r="73" spans="1:20" ht="15" customHeight="1" x14ac:dyDescent="0.5">
      <c r="A73" s="13" t="s">
        <v>13</v>
      </c>
      <c r="B73" s="10">
        <v>0</v>
      </c>
      <c r="C73" s="10">
        <v>0</v>
      </c>
      <c r="D73" s="10">
        <v>0</v>
      </c>
      <c r="E73" s="10">
        <v>0</v>
      </c>
      <c r="F73" s="10">
        <v>0</v>
      </c>
      <c r="G73" s="10">
        <v>0</v>
      </c>
      <c r="H73" s="10">
        <v>0</v>
      </c>
      <c r="I73" s="10">
        <v>0</v>
      </c>
      <c r="J73" s="10">
        <v>0</v>
      </c>
      <c r="K73" s="10">
        <v>0</v>
      </c>
      <c r="L73" s="10">
        <v>0</v>
      </c>
      <c r="M73" s="10">
        <v>-398.2</v>
      </c>
      <c r="N73" s="10">
        <f>N63</f>
        <v>-17.3</v>
      </c>
      <c r="O73" s="7"/>
      <c r="P73" s="10">
        <v>0</v>
      </c>
      <c r="Q73" s="10">
        <v>0</v>
      </c>
      <c r="R73" s="10">
        <v>0</v>
      </c>
      <c r="S73" s="10">
        <v>-398.2</v>
      </c>
      <c r="T73" s="7"/>
    </row>
    <row r="74" spans="1:20" ht="15" customHeight="1" x14ac:dyDescent="0.5">
      <c r="A74" s="13" t="s">
        <v>41</v>
      </c>
      <c r="B74" s="8">
        <f t="shared" ref="B74:N74" si="24">SUM(B66:B73)</f>
        <v>200.10000000000002</v>
      </c>
      <c r="C74" s="8">
        <f t="shared" si="24"/>
        <v>204.7</v>
      </c>
      <c r="D74" s="8">
        <f t="shared" si="24"/>
        <v>227.2</v>
      </c>
      <c r="E74" s="8">
        <f t="shared" si="24"/>
        <v>243.1</v>
      </c>
      <c r="F74" s="8">
        <f t="shared" si="24"/>
        <v>251.79999999999998</v>
      </c>
      <c r="G74" s="8">
        <f t="shared" si="24"/>
        <v>263.70000000000005</v>
      </c>
      <c r="H74" s="8">
        <f t="shared" si="24"/>
        <v>272.5</v>
      </c>
      <c r="I74" s="8">
        <f t="shared" si="24"/>
        <v>276.50000000000006</v>
      </c>
      <c r="J74" s="8">
        <f t="shared" si="24"/>
        <v>283.3</v>
      </c>
      <c r="K74" s="8">
        <f t="shared" si="24"/>
        <v>274.20000000000005</v>
      </c>
      <c r="L74" s="8">
        <f t="shared" si="24"/>
        <v>277.60000000000002</v>
      </c>
      <c r="M74" s="8">
        <f t="shared" si="24"/>
        <v>276.09999999999997</v>
      </c>
      <c r="N74" s="8">
        <f t="shared" si="24"/>
        <v>261.70000000000005</v>
      </c>
      <c r="O74" s="7"/>
      <c r="P74" s="8">
        <v>689.8</v>
      </c>
      <c r="Q74" s="8">
        <v>875.1</v>
      </c>
      <c r="R74" s="8">
        <v>1064.5</v>
      </c>
      <c r="S74" s="8">
        <v>1111.2</v>
      </c>
      <c r="T74" s="7"/>
    </row>
    <row r="75" spans="1:20" ht="12.6" customHeight="1" x14ac:dyDescent="0.5">
      <c r="A75" s="13"/>
      <c r="B75" s="7"/>
      <c r="C75" s="7"/>
      <c r="D75" s="7"/>
      <c r="E75" s="7"/>
      <c r="F75" s="7"/>
      <c r="G75" s="7"/>
      <c r="H75" s="7"/>
      <c r="I75" s="7"/>
      <c r="J75" s="7"/>
      <c r="K75" s="7"/>
      <c r="L75" s="7"/>
      <c r="M75" s="7"/>
      <c r="N75" s="7"/>
      <c r="O75" s="7"/>
      <c r="P75" s="7"/>
      <c r="Q75" s="7"/>
      <c r="R75" s="7"/>
      <c r="S75" s="7"/>
      <c r="T75" s="7"/>
    </row>
    <row r="76" spans="1:20" ht="15" customHeight="1" x14ac:dyDescent="0.5">
      <c r="A76" s="13" t="s">
        <v>42</v>
      </c>
      <c r="B76" s="17">
        <v>-465.9</v>
      </c>
      <c r="C76" s="17">
        <v>-7.2</v>
      </c>
      <c r="D76" s="17">
        <v>-8.9</v>
      </c>
      <c r="E76" s="17">
        <v>-12</v>
      </c>
      <c r="F76" s="17">
        <f t="shared" ref="F76:L76" si="25">F15</f>
        <v>-21.299999999999955</v>
      </c>
      <c r="G76" s="17">
        <f t="shared" si="25"/>
        <v>-33.999999999999943</v>
      </c>
      <c r="H76" s="17">
        <f t="shared" si="25"/>
        <v>-18.600000000000023</v>
      </c>
      <c r="I76" s="17">
        <f t="shared" si="25"/>
        <v>-6.5999999999999659</v>
      </c>
      <c r="J76" s="17">
        <f t="shared" si="25"/>
        <v>26.799999999999955</v>
      </c>
      <c r="K76" s="17">
        <f t="shared" si="25"/>
        <v>12.799999999999955</v>
      </c>
      <c r="L76" s="17">
        <f t="shared" si="25"/>
        <v>29.999999999999943</v>
      </c>
      <c r="M76" s="17">
        <v>-346.6</v>
      </c>
      <c r="N76" s="17">
        <f>N15</f>
        <v>42.5</v>
      </c>
      <c r="O76" s="7"/>
      <c r="P76" s="17">
        <v>-113.7</v>
      </c>
      <c r="Q76" s="17">
        <v>-494</v>
      </c>
      <c r="R76" s="17">
        <v>-80.500000000000227</v>
      </c>
      <c r="S76" s="17">
        <v>-277.00000000000017</v>
      </c>
      <c r="T76" s="7"/>
    </row>
    <row r="77" spans="1:20" ht="15" customHeight="1" x14ac:dyDescent="0.5">
      <c r="A77" s="13" t="s">
        <v>23</v>
      </c>
      <c r="B77" s="12">
        <v>486.5</v>
      </c>
      <c r="C77" s="12">
        <v>55.1</v>
      </c>
      <c r="D77" s="12">
        <v>55</v>
      </c>
      <c r="E77" s="12">
        <v>53.5</v>
      </c>
      <c r="F77" s="12">
        <f t="shared" ref="F77:L77" si="26">-F67-F26</f>
        <v>55.6</v>
      </c>
      <c r="G77" s="12">
        <f t="shared" si="26"/>
        <v>68.099999999999994</v>
      </c>
      <c r="H77" s="12">
        <f t="shared" si="26"/>
        <v>68.199999999999989</v>
      </c>
      <c r="I77" s="12">
        <f t="shared" si="26"/>
        <v>69.3</v>
      </c>
      <c r="J77" s="12">
        <f t="shared" si="26"/>
        <v>39.800000000000004</v>
      </c>
      <c r="K77" s="12">
        <f t="shared" si="26"/>
        <v>76.599999999999994</v>
      </c>
      <c r="L77" s="12">
        <f t="shared" si="26"/>
        <v>75.699999999999989</v>
      </c>
      <c r="M77" s="12">
        <v>69.400000000000006</v>
      </c>
      <c r="N77" s="12">
        <f>-N67-N26</f>
        <v>67.900000000000006</v>
      </c>
      <c r="O77" s="7"/>
      <c r="P77" s="12">
        <v>164.6</v>
      </c>
      <c r="Q77" s="12">
        <v>650.1</v>
      </c>
      <c r="R77" s="12">
        <v>261.2</v>
      </c>
      <c r="S77" s="12">
        <v>261.5</v>
      </c>
      <c r="T77" s="7"/>
    </row>
    <row r="78" spans="1:20" ht="15" customHeight="1" x14ac:dyDescent="0.5">
      <c r="A78" s="13" t="s">
        <v>36</v>
      </c>
      <c r="B78" s="12">
        <v>0</v>
      </c>
      <c r="C78" s="12">
        <v>0</v>
      </c>
      <c r="D78" s="12">
        <v>0</v>
      </c>
      <c r="E78" s="12">
        <v>0</v>
      </c>
      <c r="F78" s="12">
        <v>0</v>
      </c>
      <c r="G78" s="12">
        <f t="shared" ref="G78:L79" si="27">G68</f>
        <v>0</v>
      </c>
      <c r="H78" s="12">
        <f t="shared" si="27"/>
        <v>0</v>
      </c>
      <c r="I78" s="12">
        <f t="shared" si="27"/>
        <v>0</v>
      </c>
      <c r="J78" s="12">
        <f t="shared" si="27"/>
        <v>0</v>
      </c>
      <c r="K78" s="12">
        <f t="shared" si="27"/>
        <v>0</v>
      </c>
      <c r="L78" s="12">
        <f t="shared" si="27"/>
        <v>0</v>
      </c>
      <c r="M78" s="12">
        <v>0</v>
      </c>
      <c r="N78" s="12">
        <f>N68</f>
        <v>0</v>
      </c>
      <c r="O78" s="7"/>
      <c r="P78" s="12">
        <v>9.4</v>
      </c>
      <c r="Q78" s="12">
        <v>0</v>
      </c>
      <c r="R78" s="12">
        <v>0</v>
      </c>
      <c r="S78" s="12">
        <v>0</v>
      </c>
      <c r="T78" s="7"/>
    </row>
    <row r="79" spans="1:20" ht="15" customHeight="1" x14ac:dyDescent="0.5">
      <c r="A79" s="13" t="s">
        <v>24</v>
      </c>
      <c r="B79" s="12">
        <v>13.9</v>
      </c>
      <c r="C79" s="12">
        <v>0</v>
      </c>
      <c r="D79" s="12">
        <v>0</v>
      </c>
      <c r="E79" s="12">
        <v>0</v>
      </c>
      <c r="F79" s="12">
        <v>0</v>
      </c>
      <c r="G79" s="12">
        <f t="shared" si="27"/>
        <v>0</v>
      </c>
      <c r="H79" s="12">
        <f t="shared" si="27"/>
        <v>0</v>
      </c>
      <c r="I79" s="12">
        <f t="shared" si="27"/>
        <v>0</v>
      </c>
      <c r="J79" s="12">
        <f t="shared" si="27"/>
        <v>0</v>
      </c>
      <c r="K79" s="12">
        <f t="shared" si="27"/>
        <v>0</v>
      </c>
      <c r="L79" s="12">
        <f t="shared" si="27"/>
        <v>0</v>
      </c>
      <c r="M79" s="12">
        <v>0</v>
      </c>
      <c r="N79" s="12">
        <f>N69</f>
        <v>0</v>
      </c>
      <c r="O79" s="7"/>
      <c r="P79" s="12">
        <v>0</v>
      </c>
      <c r="Q79" s="12">
        <v>13.9</v>
      </c>
      <c r="R79" s="12">
        <v>0</v>
      </c>
      <c r="S79" s="12">
        <v>0</v>
      </c>
      <c r="T79" s="7"/>
    </row>
    <row r="80" spans="1:20" ht="15" customHeight="1" x14ac:dyDescent="0.5">
      <c r="A80" s="13" t="s">
        <v>31</v>
      </c>
      <c r="B80" s="12">
        <v>0</v>
      </c>
      <c r="C80" s="12">
        <v>0</v>
      </c>
      <c r="D80" s="12">
        <v>0</v>
      </c>
      <c r="E80" s="12">
        <v>0</v>
      </c>
      <c r="F80" s="12">
        <f>-F42-F58</f>
        <v>3.3</v>
      </c>
      <c r="G80" s="12">
        <f t="shared" ref="G80:L80" si="28">-G70</f>
        <v>4.0999999999999996</v>
      </c>
      <c r="H80" s="12">
        <f t="shared" si="28"/>
        <v>4</v>
      </c>
      <c r="I80" s="12">
        <f t="shared" si="28"/>
        <v>4.5</v>
      </c>
      <c r="J80" s="12">
        <f t="shared" si="28"/>
        <v>4.2</v>
      </c>
      <c r="K80" s="12">
        <f t="shared" si="28"/>
        <v>4.3999999999999995</v>
      </c>
      <c r="L80" s="12">
        <f t="shared" si="28"/>
        <v>4.0999999999999996</v>
      </c>
      <c r="M80" s="12">
        <v>4.2</v>
      </c>
      <c r="N80" s="12">
        <f>-N70</f>
        <v>5.7</v>
      </c>
      <c r="O80" s="7"/>
      <c r="P80" s="12">
        <v>0</v>
      </c>
      <c r="Q80" s="12">
        <v>0</v>
      </c>
      <c r="R80" s="12">
        <v>15.899999999999999</v>
      </c>
      <c r="S80" s="12">
        <v>16.899999999999999</v>
      </c>
      <c r="T80" s="7"/>
    </row>
    <row r="81" spans="1:20" ht="15" customHeight="1" x14ac:dyDescent="0.5">
      <c r="A81" s="13" t="s">
        <v>25</v>
      </c>
      <c r="B81" s="12">
        <v>0</v>
      </c>
      <c r="C81" s="12">
        <v>0</v>
      </c>
      <c r="D81" s="12">
        <v>0</v>
      </c>
      <c r="E81" s="12">
        <v>0</v>
      </c>
      <c r="F81" s="12">
        <f t="shared" ref="F81:L81" si="29">-F28-F71</f>
        <v>1.4</v>
      </c>
      <c r="G81" s="12">
        <f t="shared" si="29"/>
        <v>2.2999999999999998</v>
      </c>
      <c r="H81" s="12">
        <f t="shared" si="29"/>
        <v>2.4</v>
      </c>
      <c r="I81" s="12">
        <f t="shared" si="29"/>
        <v>2.2999999999999998</v>
      </c>
      <c r="J81" s="12">
        <f t="shared" si="29"/>
        <v>2.2999999999999998</v>
      </c>
      <c r="K81" s="12">
        <f t="shared" si="29"/>
        <v>2.4</v>
      </c>
      <c r="L81" s="12">
        <f t="shared" si="29"/>
        <v>2.4</v>
      </c>
      <c r="M81" s="12">
        <v>2.4</v>
      </c>
      <c r="N81" s="12">
        <f>-N28-N71</f>
        <v>2.4</v>
      </c>
      <c r="O81" s="7"/>
      <c r="P81" s="12">
        <v>0</v>
      </c>
      <c r="Q81" s="12">
        <v>0</v>
      </c>
      <c r="R81" s="12">
        <v>8.4</v>
      </c>
      <c r="S81" s="12">
        <v>9.5</v>
      </c>
      <c r="T81" s="7"/>
    </row>
    <row r="82" spans="1:20" ht="15" customHeight="1" x14ac:dyDescent="0.5">
      <c r="A82" s="13" t="s">
        <v>26</v>
      </c>
      <c r="B82" s="12">
        <v>0</v>
      </c>
      <c r="C82" s="12">
        <v>0</v>
      </c>
      <c r="D82" s="12">
        <v>0</v>
      </c>
      <c r="E82" s="12">
        <v>0</v>
      </c>
      <c r="F82" s="12">
        <v>0</v>
      </c>
      <c r="G82" s="12">
        <v>0</v>
      </c>
      <c r="H82" s="12">
        <v>0</v>
      </c>
      <c r="I82" s="12">
        <v>0</v>
      </c>
      <c r="J82" s="12">
        <v>0</v>
      </c>
      <c r="K82" s="12">
        <v>0</v>
      </c>
      <c r="L82" s="12">
        <v>0</v>
      </c>
      <c r="M82" s="12">
        <v>0</v>
      </c>
      <c r="N82" s="12">
        <f>-N29-N72</f>
        <v>12.799999999999999</v>
      </c>
      <c r="O82" s="7"/>
      <c r="P82" s="12">
        <v>0</v>
      </c>
      <c r="Q82" s="12">
        <v>0</v>
      </c>
      <c r="R82" s="12">
        <v>0</v>
      </c>
      <c r="S82" s="7">
        <v>0</v>
      </c>
      <c r="T82" s="7"/>
    </row>
    <row r="83" spans="1:20" ht="15" customHeight="1" x14ac:dyDescent="0.5">
      <c r="A83" s="13" t="s">
        <v>13</v>
      </c>
      <c r="B83" s="10">
        <v>0</v>
      </c>
      <c r="C83" s="10">
        <v>0</v>
      </c>
      <c r="D83" s="10">
        <v>0</v>
      </c>
      <c r="E83" s="10">
        <v>0</v>
      </c>
      <c r="F83" s="10">
        <v>0</v>
      </c>
      <c r="G83" s="10">
        <v>0</v>
      </c>
      <c r="H83" s="10">
        <v>0</v>
      </c>
      <c r="I83" s="10">
        <v>0</v>
      </c>
      <c r="J83" s="10">
        <v>0</v>
      </c>
      <c r="K83" s="10">
        <v>0</v>
      </c>
      <c r="L83" s="10">
        <v>0</v>
      </c>
      <c r="M83" s="10">
        <v>398.2</v>
      </c>
      <c r="N83" s="10">
        <f>N13</f>
        <v>17.3</v>
      </c>
      <c r="O83" s="7"/>
      <c r="P83" s="10">
        <v>0</v>
      </c>
      <c r="Q83" s="10">
        <v>0</v>
      </c>
      <c r="R83" s="10">
        <v>0</v>
      </c>
      <c r="S83" s="10">
        <v>398.2</v>
      </c>
      <c r="T83" s="7"/>
    </row>
    <row r="84" spans="1:20" ht="15" customHeight="1" x14ac:dyDescent="0.5">
      <c r="A84" s="13" t="s">
        <v>43</v>
      </c>
      <c r="B84" s="8">
        <f t="shared" ref="B84:N84" si="30">SUM(B76:B83)</f>
        <v>34.500000000000021</v>
      </c>
      <c r="C84" s="8">
        <f t="shared" si="30"/>
        <v>47.9</v>
      </c>
      <c r="D84" s="8">
        <f t="shared" si="30"/>
        <v>46.1</v>
      </c>
      <c r="E84" s="8">
        <f t="shared" si="30"/>
        <v>41.5</v>
      </c>
      <c r="F84" s="8">
        <f t="shared" si="30"/>
        <v>39.000000000000043</v>
      </c>
      <c r="G84" s="8">
        <f t="shared" si="30"/>
        <v>40.50000000000005</v>
      </c>
      <c r="H84" s="8">
        <f t="shared" si="30"/>
        <v>55.999999999999964</v>
      </c>
      <c r="I84" s="8">
        <f t="shared" si="30"/>
        <v>69.500000000000028</v>
      </c>
      <c r="J84" s="8">
        <f t="shared" si="30"/>
        <v>73.099999999999966</v>
      </c>
      <c r="K84" s="8">
        <f t="shared" si="30"/>
        <v>96.19999999999996</v>
      </c>
      <c r="L84" s="8">
        <f t="shared" si="30"/>
        <v>112.19999999999993</v>
      </c>
      <c r="M84" s="8">
        <f t="shared" si="30"/>
        <v>127.59999999999991</v>
      </c>
      <c r="N84" s="8">
        <f t="shared" si="30"/>
        <v>148.60000000000002</v>
      </c>
      <c r="O84" s="7"/>
      <c r="P84" s="8">
        <v>60.3</v>
      </c>
      <c r="Q84" s="8">
        <v>170</v>
      </c>
      <c r="R84" s="8">
        <v>204.99999999999977</v>
      </c>
      <c r="S84" s="8">
        <v>409.0999999999998</v>
      </c>
      <c r="T84" s="7"/>
    </row>
    <row r="85" spans="1:20" ht="15" customHeight="1" x14ac:dyDescent="0.5">
      <c r="A85" s="13"/>
      <c r="B85" s="7"/>
      <c r="C85" s="7"/>
      <c r="D85" s="7"/>
      <c r="E85" s="7"/>
      <c r="F85" s="7"/>
      <c r="G85" s="7"/>
      <c r="H85" s="7"/>
      <c r="I85" s="7"/>
      <c r="J85" s="7"/>
      <c r="K85" s="7"/>
      <c r="L85" s="7"/>
      <c r="M85" s="7"/>
      <c r="N85" s="7"/>
      <c r="O85" s="7"/>
      <c r="P85" s="7"/>
      <c r="Q85" s="7"/>
      <c r="R85" s="7"/>
      <c r="S85" s="7"/>
      <c r="T85" s="7"/>
    </row>
    <row r="86" spans="1:20" ht="15" customHeight="1" x14ac:dyDescent="0.5">
      <c r="A86" s="13" t="s">
        <v>44</v>
      </c>
      <c r="B86" s="17">
        <v>3.4</v>
      </c>
      <c r="C86" s="17">
        <v>2.2000000000000002</v>
      </c>
      <c r="D86" s="17">
        <v>0.5</v>
      </c>
      <c r="E86" s="17">
        <v>0.7</v>
      </c>
      <c r="F86" s="17">
        <v>4.2</v>
      </c>
      <c r="G86" s="17">
        <v>10</v>
      </c>
      <c r="H86" s="17">
        <v>0.2</v>
      </c>
      <c r="I86" s="17">
        <f>I17</f>
        <v>1.6</v>
      </c>
      <c r="J86" s="17">
        <v>10.6</v>
      </c>
      <c r="K86" s="17">
        <f>K17</f>
        <v>9</v>
      </c>
      <c r="L86" s="17">
        <f>L17</f>
        <v>3.5</v>
      </c>
      <c r="M86" s="17">
        <v>2</v>
      </c>
      <c r="N86" s="17">
        <f>N17</f>
        <v>5.0999999999999996</v>
      </c>
      <c r="O86" s="7"/>
      <c r="P86" s="17">
        <v>13.2</v>
      </c>
      <c r="Q86" s="17">
        <v>6.8</v>
      </c>
      <c r="R86" s="17">
        <v>15.999999999999998</v>
      </c>
      <c r="S86" s="17">
        <v>25.1</v>
      </c>
      <c r="T86" s="7"/>
    </row>
    <row r="87" spans="1:20" ht="15" customHeight="1" x14ac:dyDescent="0.5">
      <c r="A87" s="13" t="s">
        <v>45</v>
      </c>
      <c r="B87" s="10">
        <v>0</v>
      </c>
      <c r="C87" s="10">
        <v>0</v>
      </c>
      <c r="D87" s="10">
        <v>0</v>
      </c>
      <c r="E87" s="10">
        <v>0</v>
      </c>
      <c r="F87" s="10">
        <v>0</v>
      </c>
      <c r="G87" s="10">
        <v>-7.4</v>
      </c>
      <c r="H87" s="10">
        <v>1.7</v>
      </c>
      <c r="I87" s="10">
        <v>1.2</v>
      </c>
      <c r="J87" s="10">
        <v>-11</v>
      </c>
      <c r="K87" s="10">
        <v>-6.5</v>
      </c>
      <c r="L87" s="10">
        <v>0</v>
      </c>
      <c r="M87" s="10">
        <v>0</v>
      </c>
      <c r="N87" s="10">
        <v>0</v>
      </c>
      <c r="O87" s="7"/>
      <c r="P87" s="10">
        <v>0</v>
      </c>
      <c r="Q87" s="10">
        <v>0</v>
      </c>
      <c r="R87" s="10">
        <v>-4.5</v>
      </c>
      <c r="S87" s="10">
        <v>-17.5</v>
      </c>
      <c r="T87" s="7"/>
    </row>
    <row r="88" spans="1:20" ht="15" customHeight="1" x14ac:dyDescent="0.5">
      <c r="A88" s="13" t="s">
        <v>46</v>
      </c>
      <c r="B88" s="8">
        <v>3.4</v>
      </c>
      <c r="C88" s="8">
        <v>2.2000000000000002</v>
      </c>
      <c r="D88" s="8">
        <v>0.5</v>
      </c>
      <c r="E88" s="8">
        <v>0.7</v>
      </c>
      <c r="F88" s="8">
        <f t="shared" ref="F88:N88" si="31">SUM(F86:F87)</f>
        <v>4.2</v>
      </c>
      <c r="G88" s="8">
        <f t="shared" si="31"/>
        <v>2.5999999999999996</v>
      </c>
      <c r="H88" s="8">
        <f t="shared" si="31"/>
        <v>1.9</v>
      </c>
      <c r="I88" s="8">
        <f t="shared" si="31"/>
        <v>2.8</v>
      </c>
      <c r="J88" s="8">
        <f t="shared" si="31"/>
        <v>-0.40000000000000036</v>
      </c>
      <c r="K88" s="8">
        <f t="shared" si="31"/>
        <v>2.5</v>
      </c>
      <c r="L88" s="8">
        <f t="shared" si="31"/>
        <v>3.5</v>
      </c>
      <c r="M88" s="8">
        <f t="shared" si="31"/>
        <v>2</v>
      </c>
      <c r="N88" s="8">
        <f t="shared" si="31"/>
        <v>5.0999999999999996</v>
      </c>
      <c r="O88" s="7"/>
      <c r="P88" s="8">
        <v>13.2</v>
      </c>
      <c r="Q88" s="8">
        <v>6.8</v>
      </c>
      <c r="R88" s="8">
        <v>11.499999999999998</v>
      </c>
      <c r="S88" s="8">
        <v>7.6000000000000014</v>
      </c>
      <c r="T88" s="7"/>
    </row>
    <row r="89" spans="1:20" ht="15" customHeight="1" x14ac:dyDescent="0.5">
      <c r="A89" s="13"/>
      <c r="B89" s="7"/>
      <c r="C89" s="7"/>
      <c r="D89" s="7"/>
      <c r="E89" s="7"/>
      <c r="F89" s="7"/>
      <c r="G89" s="7"/>
      <c r="H89" s="7"/>
      <c r="I89" s="7"/>
      <c r="J89" s="7"/>
      <c r="K89" s="7"/>
      <c r="L89" s="7"/>
      <c r="M89" s="7"/>
      <c r="N89" s="7"/>
      <c r="O89" s="7"/>
      <c r="P89" s="7"/>
      <c r="Q89" s="7"/>
      <c r="R89" s="7"/>
      <c r="S89" s="7"/>
      <c r="T89" s="7"/>
    </row>
    <row r="90" spans="1:20" ht="15" customHeight="1" x14ac:dyDescent="0.5">
      <c r="A90" s="13" t="s">
        <v>47</v>
      </c>
      <c r="B90" s="17">
        <v>-1.8</v>
      </c>
      <c r="C90" s="17">
        <v>-1.1000000000000001</v>
      </c>
      <c r="D90" s="17">
        <v>0.2</v>
      </c>
      <c r="E90" s="17">
        <v>-2.1</v>
      </c>
      <c r="F90" s="17">
        <v>5.7</v>
      </c>
      <c r="G90" s="17">
        <v>-0.6</v>
      </c>
      <c r="H90" s="17">
        <v>-1.6</v>
      </c>
      <c r="I90" s="17">
        <f>I19</f>
        <v>-4.2</v>
      </c>
      <c r="J90" s="17">
        <f>J19</f>
        <v>-0.5</v>
      </c>
      <c r="K90" s="17">
        <f>K19</f>
        <v>-4.4000000000000004</v>
      </c>
      <c r="L90" s="17">
        <f>L19</f>
        <v>-0.9</v>
      </c>
      <c r="M90" s="17">
        <v>-0.3</v>
      </c>
      <c r="N90" s="17">
        <f>N19</f>
        <v>1.2</v>
      </c>
      <c r="O90" s="7"/>
      <c r="P90" s="17">
        <v>-0.2</v>
      </c>
      <c r="Q90" s="17">
        <v>-4.8</v>
      </c>
      <c r="R90" s="17">
        <v>-0.69999999999999973</v>
      </c>
      <c r="S90" s="17">
        <v>-6.1000000000000005</v>
      </c>
      <c r="T90" s="7"/>
    </row>
    <row r="91" spans="1:20" ht="15" customHeight="1" x14ac:dyDescent="0.5">
      <c r="A91" s="13" t="s">
        <v>48</v>
      </c>
      <c r="B91" s="10">
        <v>-4</v>
      </c>
      <c r="C91" s="10">
        <v>-3</v>
      </c>
      <c r="D91" s="10">
        <v>-4.2</v>
      </c>
      <c r="E91" s="10">
        <v>-1.7</v>
      </c>
      <c r="F91" s="10">
        <v>-10.9</v>
      </c>
      <c r="G91" s="10">
        <v>-3.7</v>
      </c>
      <c r="H91" s="10">
        <v>-3.4</v>
      </c>
      <c r="I91" s="10">
        <v>-3.3</v>
      </c>
      <c r="J91" s="10">
        <v>-4.8</v>
      </c>
      <c r="K91" s="10">
        <v>-1.2</v>
      </c>
      <c r="L91" s="10">
        <v>-4.7</v>
      </c>
      <c r="M91" s="10">
        <v>-10.5</v>
      </c>
      <c r="N91" s="10">
        <v>-11.9</v>
      </c>
      <c r="O91" s="7"/>
      <c r="P91" s="10">
        <v>-2.4</v>
      </c>
      <c r="Q91" s="10">
        <v>-12.9</v>
      </c>
      <c r="R91" s="10">
        <v>-21.3</v>
      </c>
      <c r="S91" s="10">
        <v>-21.2</v>
      </c>
      <c r="T91" s="7"/>
    </row>
    <row r="92" spans="1:20" ht="15" customHeight="1" x14ac:dyDescent="0.5">
      <c r="A92" s="13" t="s">
        <v>49</v>
      </c>
      <c r="B92" s="8">
        <v>-5.8</v>
      </c>
      <c r="C92" s="8">
        <v>-4.0999999999999996</v>
      </c>
      <c r="D92" s="8">
        <v>-4</v>
      </c>
      <c r="E92" s="8">
        <v>-3.8</v>
      </c>
      <c r="F92" s="8">
        <f t="shared" ref="F92:N92" si="32">SUM(F90:F91)</f>
        <v>-5.2</v>
      </c>
      <c r="G92" s="8">
        <f t="shared" si="32"/>
        <v>-4.3</v>
      </c>
      <c r="H92" s="8">
        <f t="shared" si="32"/>
        <v>-5</v>
      </c>
      <c r="I92" s="8">
        <f t="shared" si="32"/>
        <v>-7.5</v>
      </c>
      <c r="J92" s="8">
        <f t="shared" si="32"/>
        <v>-5.3</v>
      </c>
      <c r="K92" s="8">
        <f t="shared" si="32"/>
        <v>-5.6000000000000005</v>
      </c>
      <c r="L92" s="8">
        <f t="shared" si="32"/>
        <v>-5.6000000000000005</v>
      </c>
      <c r="M92" s="8">
        <f t="shared" si="32"/>
        <v>-10.8</v>
      </c>
      <c r="N92" s="8">
        <f t="shared" si="32"/>
        <v>-10.700000000000001</v>
      </c>
      <c r="O92" s="7"/>
      <c r="P92" s="8">
        <v>-2.6</v>
      </c>
      <c r="Q92" s="8">
        <v>-17.7</v>
      </c>
      <c r="R92" s="8">
        <v>-22</v>
      </c>
      <c r="S92" s="8">
        <v>-27.3</v>
      </c>
      <c r="T92" s="7"/>
    </row>
    <row r="93" spans="1:20" ht="15" customHeight="1" x14ac:dyDescent="0.5">
      <c r="A93" s="13"/>
      <c r="B93" s="7"/>
      <c r="C93" s="7"/>
      <c r="D93" s="7"/>
      <c r="E93" s="7"/>
      <c r="F93" s="7"/>
      <c r="G93" s="7"/>
      <c r="H93" s="7"/>
      <c r="I93" s="7"/>
      <c r="J93" s="7"/>
      <c r="K93" s="7"/>
      <c r="L93" s="7"/>
      <c r="M93" s="7"/>
      <c r="N93" s="7"/>
      <c r="O93" s="7"/>
      <c r="P93" s="7"/>
      <c r="Q93" s="7"/>
      <c r="R93" s="7"/>
      <c r="S93" s="7"/>
      <c r="T93" s="7"/>
    </row>
    <row r="94" spans="1:20" ht="13.35" customHeight="1" x14ac:dyDescent="0.5">
      <c r="A94" s="7"/>
      <c r="B94" s="7"/>
      <c r="C94" s="7"/>
      <c r="D94" s="7"/>
      <c r="E94" s="7"/>
      <c r="F94" s="7"/>
      <c r="G94" s="7"/>
      <c r="H94" s="7"/>
      <c r="I94" s="7"/>
      <c r="J94" s="7"/>
      <c r="K94" s="7"/>
      <c r="L94" s="7"/>
      <c r="M94" s="7"/>
      <c r="N94" s="7"/>
      <c r="O94" s="7"/>
      <c r="P94" s="7"/>
      <c r="Q94" s="7"/>
      <c r="R94" s="7"/>
      <c r="S94" s="7"/>
      <c r="T94" s="7"/>
    </row>
    <row r="95" spans="1:20" ht="15" customHeight="1" x14ac:dyDescent="0.5">
      <c r="A95" s="2" t="s">
        <v>50</v>
      </c>
      <c r="B95" s="7"/>
      <c r="C95" s="7"/>
      <c r="D95" s="7"/>
      <c r="E95" s="7"/>
      <c r="F95" s="7"/>
      <c r="G95" s="7"/>
      <c r="H95" s="7"/>
      <c r="I95" s="7"/>
      <c r="J95" s="7"/>
      <c r="K95" s="7"/>
      <c r="L95" s="7"/>
      <c r="M95" s="7"/>
      <c r="N95" s="7"/>
      <c r="O95" s="7"/>
      <c r="P95" s="7"/>
      <c r="Q95" s="7"/>
      <c r="R95" s="7"/>
      <c r="S95" s="7"/>
      <c r="T95" s="7"/>
    </row>
    <row r="96" spans="1:20" ht="15" customHeight="1" x14ac:dyDescent="0.5">
      <c r="A96" s="2"/>
      <c r="B96" s="4"/>
      <c r="C96" s="4"/>
      <c r="D96" s="4"/>
      <c r="E96" s="4"/>
      <c r="F96" s="4"/>
      <c r="G96" s="4"/>
      <c r="H96" s="4"/>
      <c r="I96" s="4"/>
      <c r="J96" s="4"/>
      <c r="K96" s="4"/>
      <c r="L96" s="4"/>
      <c r="M96" s="4"/>
      <c r="N96" s="4"/>
      <c r="O96" s="7"/>
      <c r="P96" s="60"/>
      <c r="Q96" s="60"/>
      <c r="R96" s="4"/>
      <c r="S96" s="4"/>
      <c r="T96" s="7"/>
    </row>
    <row r="97" spans="1:20" ht="15" customHeight="1" x14ac:dyDescent="0.5">
      <c r="A97" s="2"/>
      <c r="B97" s="5">
        <v>43190</v>
      </c>
      <c r="C97" s="5">
        <v>43281</v>
      </c>
      <c r="D97" s="5">
        <v>43373</v>
      </c>
      <c r="E97" s="5">
        <v>43465</v>
      </c>
      <c r="F97" s="5">
        <f t="shared" ref="F97:L97" si="33">F24</f>
        <v>43555</v>
      </c>
      <c r="G97" s="5">
        <f t="shared" si="33"/>
        <v>43646</v>
      </c>
      <c r="H97" s="5">
        <f t="shared" si="33"/>
        <v>43738</v>
      </c>
      <c r="I97" s="5">
        <f t="shared" si="33"/>
        <v>43830</v>
      </c>
      <c r="J97" s="5">
        <f t="shared" si="33"/>
        <v>43921</v>
      </c>
      <c r="K97" s="5">
        <f t="shared" si="33"/>
        <v>44012</v>
      </c>
      <c r="L97" s="5">
        <f t="shared" si="33"/>
        <v>44104</v>
      </c>
      <c r="M97" s="5">
        <v>44196</v>
      </c>
      <c r="N97" s="5">
        <f>N24</f>
        <v>44286</v>
      </c>
      <c r="O97" s="7"/>
      <c r="P97" s="5">
        <v>43100</v>
      </c>
      <c r="Q97" s="5">
        <v>43465</v>
      </c>
      <c r="R97" s="5">
        <v>43830</v>
      </c>
      <c r="S97" s="5">
        <v>44196</v>
      </c>
      <c r="T97" s="7"/>
    </row>
    <row r="98" spans="1:20" ht="15" customHeight="1" x14ac:dyDescent="0.5">
      <c r="A98" s="7"/>
      <c r="B98" s="59" t="s">
        <v>4</v>
      </c>
      <c r="C98" s="59"/>
      <c r="D98" s="59"/>
      <c r="E98" s="59"/>
      <c r="F98" s="59"/>
      <c r="G98" s="59"/>
      <c r="H98" s="59"/>
      <c r="I98" s="59"/>
      <c r="J98" s="59"/>
      <c r="K98" s="59"/>
      <c r="L98" s="59"/>
      <c r="M98" s="59"/>
      <c r="N98" s="59"/>
      <c r="O98" s="7"/>
      <c r="P98" s="6" t="s">
        <v>4</v>
      </c>
      <c r="Q98" s="6" t="s">
        <v>4</v>
      </c>
      <c r="R98" s="6" t="s">
        <v>4</v>
      </c>
      <c r="S98" s="6" t="s">
        <v>4</v>
      </c>
      <c r="T98" s="7"/>
    </row>
    <row r="99" spans="1:20" ht="15" customHeight="1" x14ac:dyDescent="0.5">
      <c r="A99" s="7" t="s">
        <v>6</v>
      </c>
      <c r="B99" s="8">
        <v>316.3</v>
      </c>
      <c r="C99" s="8">
        <v>339.2</v>
      </c>
      <c r="D99" s="8">
        <v>360.3</v>
      </c>
      <c r="E99" s="8">
        <v>375.9</v>
      </c>
      <c r="F99" s="8">
        <f t="shared" ref="F99:L99" si="34">F6</f>
        <v>385.6</v>
      </c>
      <c r="G99" s="8">
        <f t="shared" si="34"/>
        <v>401.5</v>
      </c>
      <c r="H99" s="8">
        <f t="shared" si="34"/>
        <v>428.2</v>
      </c>
      <c r="I99" s="8">
        <f t="shared" si="34"/>
        <v>446</v>
      </c>
      <c r="J99" s="8">
        <f t="shared" si="34"/>
        <v>455</v>
      </c>
      <c r="K99" s="8">
        <f t="shared" si="34"/>
        <v>467.4</v>
      </c>
      <c r="L99" s="8">
        <f t="shared" si="34"/>
        <v>487.4</v>
      </c>
      <c r="M99" s="8">
        <v>504.1</v>
      </c>
      <c r="N99" s="8">
        <f>N6</f>
        <v>511.6</v>
      </c>
      <c r="O99" s="7"/>
      <c r="P99" s="8">
        <v>1106.8</v>
      </c>
      <c r="Q99" s="8">
        <v>1391.7</v>
      </c>
      <c r="R99" s="8">
        <v>1661.3</v>
      </c>
      <c r="S99" s="8">
        <v>1913.9</v>
      </c>
      <c r="T99" s="7"/>
    </row>
    <row r="100" spans="1:20" ht="15" customHeight="1" x14ac:dyDescent="0.5">
      <c r="A100" s="9" t="s">
        <v>7</v>
      </c>
      <c r="B100" s="10">
        <v>81.7</v>
      </c>
      <c r="C100" s="10">
        <v>86.6</v>
      </c>
      <c r="D100" s="10">
        <v>87</v>
      </c>
      <c r="E100" s="10">
        <v>91.3</v>
      </c>
      <c r="F100" s="10">
        <f t="shared" ref="F100:L100" si="35">F30</f>
        <v>94.800000000000011</v>
      </c>
      <c r="G100" s="10">
        <f t="shared" si="35"/>
        <v>97.3</v>
      </c>
      <c r="H100" s="10">
        <f t="shared" si="35"/>
        <v>99.7</v>
      </c>
      <c r="I100" s="10">
        <f t="shared" si="35"/>
        <v>100</v>
      </c>
      <c r="J100" s="10">
        <f t="shared" si="35"/>
        <v>98.6</v>
      </c>
      <c r="K100" s="10">
        <f t="shared" si="35"/>
        <v>97</v>
      </c>
      <c r="L100" s="10">
        <f t="shared" si="35"/>
        <v>97.600000000000009</v>
      </c>
      <c r="M100" s="10">
        <v>100.4</v>
      </c>
      <c r="N100" s="10">
        <f>N30</f>
        <v>101.3</v>
      </c>
      <c r="O100" s="7"/>
      <c r="P100" s="10">
        <v>356.7</v>
      </c>
      <c r="Q100" s="10">
        <v>346.6</v>
      </c>
      <c r="R100" s="10">
        <v>391.8</v>
      </c>
      <c r="S100" s="10">
        <v>393.6</v>
      </c>
      <c r="T100" s="7"/>
    </row>
    <row r="101" spans="1:20" ht="15" customHeight="1" x14ac:dyDescent="0.5">
      <c r="A101" s="7" t="s">
        <v>8</v>
      </c>
      <c r="B101" s="11">
        <v>234.6</v>
      </c>
      <c r="C101" s="11">
        <v>252.6</v>
      </c>
      <c r="D101" s="11">
        <v>273.3</v>
      </c>
      <c r="E101" s="11">
        <v>284.60000000000002</v>
      </c>
      <c r="F101" s="11">
        <f t="shared" ref="F101:N101" si="36">F99-F100</f>
        <v>290.8</v>
      </c>
      <c r="G101" s="11">
        <f t="shared" si="36"/>
        <v>304.2</v>
      </c>
      <c r="H101" s="11">
        <f t="shared" si="36"/>
        <v>328.5</v>
      </c>
      <c r="I101" s="11">
        <f t="shared" si="36"/>
        <v>346</v>
      </c>
      <c r="J101" s="11">
        <f t="shared" si="36"/>
        <v>356.4</v>
      </c>
      <c r="K101" s="11">
        <f t="shared" si="36"/>
        <v>370.4</v>
      </c>
      <c r="L101" s="11">
        <f t="shared" si="36"/>
        <v>389.79999999999995</v>
      </c>
      <c r="M101" s="11">
        <f t="shared" si="36"/>
        <v>403.70000000000005</v>
      </c>
      <c r="N101" s="11">
        <f t="shared" si="36"/>
        <v>410.3</v>
      </c>
      <c r="O101" s="7"/>
      <c r="P101" s="11">
        <v>750.1</v>
      </c>
      <c r="Q101" s="11">
        <v>1045.0999999999999</v>
      </c>
      <c r="R101" s="11">
        <v>1269.5</v>
      </c>
      <c r="S101" s="11">
        <v>1520.3000000000002</v>
      </c>
      <c r="T101" s="7"/>
    </row>
    <row r="102" spans="1:20" ht="15" customHeight="1" x14ac:dyDescent="0.5">
      <c r="A102" s="7" t="s">
        <v>9</v>
      </c>
      <c r="B102" s="18"/>
      <c r="C102" s="18"/>
      <c r="D102" s="18"/>
      <c r="E102" s="18"/>
      <c r="F102" s="18"/>
      <c r="G102" s="18"/>
      <c r="H102" s="18"/>
      <c r="I102" s="18"/>
      <c r="J102" s="18"/>
      <c r="K102" s="18"/>
      <c r="L102" s="18"/>
      <c r="M102" s="18"/>
      <c r="N102" s="18"/>
      <c r="O102" s="7"/>
      <c r="P102" s="7"/>
      <c r="Q102" s="7"/>
      <c r="R102" s="18"/>
      <c r="S102" s="18"/>
      <c r="T102" s="7"/>
    </row>
    <row r="103" spans="1:20" ht="15" customHeight="1" x14ac:dyDescent="0.5">
      <c r="A103" s="9" t="s">
        <v>10</v>
      </c>
      <c r="B103" s="12">
        <v>87.3</v>
      </c>
      <c r="C103" s="12">
        <v>91.8</v>
      </c>
      <c r="D103" s="12">
        <v>105</v>
      </c>
      <c r="E103" s="12">
        <v>107.6</v>
      </c>
      <c r="F103" s="12">
        <f t="shared" ref="F103:L103" si="37">F44</f>
        <v>117.2</v>
      </c>
      <c r="G103" s="12">
        <f t="shared" si="37"/>
        <v>120.60000000000001</v>
      </c>
      <c r="H103" s="12">
        <f t="shared" si="37"/>
        <v>129.9</v>
      </c>
      <c r="I103" s="12">
        <f t="shared" si="37"/>
        <v>132.30000000000001</v>
      </c>
      <c r="J103" s="12">
        <f t="shared" si="37"/>
        <v>140.40000000000003</v>
      </c>
      <c r="K103" s="12">
        <f t="shared" si="37"/>
        <v>134.5</v>
      </c>
      <c r="L103" s="12">
        <f t="shared" si="37"/>
        <v>132.30000000000001</v>
      </c>
      <c r="M103" s="12">
        <v>129.4</v>
      </c>
      <c r="N103" s="12">
        <f>N44</f>
        <v>130.79999999999998</v>
      </c>
      <c r="O103" s="7"/>
      <c r="P103" s="12">
        <v>287.2</v>
      </c>
      <c r="Q103" s="12">
        <v>391.7</v>
      </c>
      <c r="R103" s="12">
        <v>500</v>
      </c>
      <c r="S103" s="12">
        <v>536.60000000000014</v>
      </c>
      <c r="T103" s="7"/>
    </row>
    <row r="104" spans="1:20" ht="15" customHeight="1" x14ac:dyDescent="0.5">
      <c r="A104" s="9" t="s">
        <v>11</v>
      </c>
      <c r="B104" s="12">
        <v>82.4</v>
      </c>
      <c r="C104" s="12">
        <v>79.5</v>
      </c>
      <c r="D104" s="12">
        <v>86.9</v>
      </c>
      <c r="E104" s="12">
        <v>94.3</v>
      </c>
      <c r="F104" s="12">
        <f t="shared" ref="F104:L104" si="38">F52</f>
        <v>93.600000000000009</v>
      </c>
      <c r="G104" s="12">
        <f t="shared" si="38"/>
        <v>97.1</v>
      </c>
      <c r="H104" s="12">
        <f t="shared" si="38"/>
        <v>99.1</v>
      </c>
      <c r="I104" s="12">
        <f t="shared" si="38"/>
        <v>97.1</v>
      </c>
      <c r="J104" s="12">
        <f t="shared" si="38"/>
        <v>96.3</v>
      </c>
      <c r="K104" s="12">
        <f t="shared" si="38"/>
        <v>91.899999999999991</v>
      </c>
      <c r="L104" s="12">
        <f t="shared" si="38"/>
        <v>95.499999999999986</v>
      </c>
      <c r="M104" s="12">
        <v>99.8</v>
      </c>
      <c r="N104" s="12">
        <f>N52</f>
        <v>87.899999999999991</v>
      </c>
      <c r="O104" s="7"/>
      <c r="P104" s="12">
        <v>280.3</v>
      </c>
      <c r="Q104" s="12">
        <v>343.1</v>
      </c>
      <c r="R104" s="12">
        <v>386.90000000000003</v>
      </c>
      <c r="S104" s="12">
        <v>383.49999999999994</v>
      </c>
      <c r="T104" s="7"/>
    </row>
    <row r="105" spans="1:20" ht="15" customHeight="1" x14ac:dyDescent="0.5">
      <c r="A105" s="9" t="s">
        <v>12</v>
      </c>
      <c r="B105" s="12">
        <v>30.4</v>
      </c>
      <c r="C105" s="12">
        <v>33.4</v>
      </c>
      <c r="D105" s="12">
        <v>35.299999999999997</v>
      </c>
      <c r="E105" s="12">
        <v>41.2</v>
      </c>
      <c r="F105" s="12">
        <f t="shared" ref="F105:L105" si="39">F60</f>
        <v>41</v>
      </c>
      <c r="G105" s="12">
        <f t="shared" si="39"/>
        <v>46</v>
      </c>
      <c r="H105" s="12">
        <f t="shared" si="39"/>
        <v>43.5</v>
      </c>
      <c r="I105" s="12">
        <f t="shared" si="39"/>
        <v>47.1</v>
      </c>
      <c r="J105" s="12">
        <f t="shared" si="39"/>
        <v>46.6</v>
      </c>
      <c r="K105" s="12">
        <f t="shared" si="39"/>
        <v>47.8</v>
      </c>
      <c r="L105" s="12">
        <f t="shared" si="39"/>
        <v>49.8</v>
      </c>
      <c r="M105" s="12">
        <v>46.9</v>
      </c>
      <c r="N105" s="12">
        <f>N60</f>
        <v>43</v>
      </c>
      <c r="O105" s="7"/>
      <c r="P105" s="12">
        <v>122.3</v>
      </c>
      <c r="Q105" s="12">
        <v>140.30000000000001</v>
      </c>
      <c r="R105" s="12">
        <v>177.6</v>
      </c>
      <c r="S105" s="12">
        <v>191.10000000000002</v>
      </c>
      <c r="T105" s="7"/>
    </row>
    <row r="106" spans="1:20" ht="15" customHeight="1" x14ac:dyDescent="0.5">
      <c r="A106" s="9" t="s">
        <v>13</v>
      </c>
      <c r="B106" s="10">
        <f t="shared" ref="B106:L106" si="40">B64</f>
        <v>0</v>
      </c>
      <c r="C106" s="10">
        <f t="shared" si="40"/>
        <v>0</v>
      </c>
      <c r="D106" s="10">
        <f t="shared" si="40"/>
        <v>0</v>
      </c>
      <c r="E106" s="10">
        <f t="shared" si="40"/>
        <v>0</v>
      </c>
      <c r="F106" s="10">
        <f t="shared" si="40"/>
        <v>0</v>
      </c>
      <c r="G106" s="10">
        <f t="shared" si="40"/>
        <v>0</v>
      </c>
      <c r="H106" s="10">
        <f t="shared" si="40"/>
        <v>0</v>
      </c>
      <c r="I106" s="10">
        <f t="shared" si="40"/>
        <v>0</v>
      </c>
      <c r="J106" s="10">
        <f t="shared" si="40"/>
        <v>0</v>
      </c>
      <c r="K106" s="10">
        <f t="shared" si="40"/>
        <v>0</v>
      </c>
      <c r="L106" s="10">
        <f t="shared" si="40"/>
        <v>0</v>
      </c>
      <c r="M106" s="10">
        <v>0</v>
      </c>
      <c r="N106" s="10">
        <f>N64</f>
        <v>0</v>
      </c>
      <c r="O106" s="7"/>
      <c r="P106" s="10">
        <v>0</v>
      </c>
      <c r="Q106" s="10">
        <v>0</v>
      </c>
      <c r="R106" s="10">
        <v>0</v>
      </c>
      <c r="S106" s="10">
        <v>0</v>
      </c>
      <c r="T106" s="7"/>
    </row>
    <row r="107" spans="1:20" ht="15" customHeight="1" x14ac:dyDescent="0.5">
      <c r="A107" s="13" t="s">
        <v>14</v>
      </c>
      <c r="B107" s="14">
        <f t="shared" ref="B107:N107" si="41">SUM(B103:B106)</f>
        <v>200.1</v>
      </c>
      <c r="C107" s="14">
        <f t="shared" si="41"/>
        <v>204.70000000000002</v>
      </c>
      <c r="D107" s="14">
        <f t="shared" si="41"/>
        <v>227.2</v>
      </c>
      <c r="E107" s="14">
        <f t="shared" si="41"/>
        <v>243.09999999999997</v>
      </c>
      <c r="F107" s="14">
        <f t="shared" si="41"/>
        <v>251.8</v>
      </c>
      <c r="G107" s="14">
        <f t="shared" si="41"/>
        <v>263.7</v>
      </c>
      <c r="H107" s="14">
        <f t="shared" si="41"/>
        <v>272.5</v>
      </c>
      <c r="I107" s="14">
        <f t="shared" si="41"/>
        <v>276.5</v>
      </c>
      <c r="J107" s="14">
        <f t="shared" si="41"/>
        <v>283.30000000000007</v>
      </c>
      <c r="K107" s="14">
        <f t="shared" si="41"/>
        <v>274.2</v>
      </c>
      <c r="L107" s="14">
        <f t="shared" si="41"/>
        <v>277.60000000000002</v>
      </c>
      <c r="M107" s="14">
        <f t="shared" si="41"/>
        <v>276.09999999999997</v>
      </c>
      <c r="N107" s="14">
        <f t="shared" si="41"/>
        <v>261.7</v>
      </c>
      <c r="O107" s="7"/>
      <c r="P107" s="14">
        <v>689.8</v>
      </c>
      <c r="Q107" s="14">
        <v>875.1</v>
      </c>
      <c r="R107" s="14">
        <v>1064.5</v>
      </c>
      <c r="S107" s="14">
        <v>1111.2000000000003</v>
      </c>
      <c r="T107" s="7"/>
    </row>
    <row r="108" spans="1:20" ht="15" customHeight="1" x14ac:dyDescent="0.5">
      <c r="A108" s="13" t="s">
        <v>51</v>
      </c>
      <c r="B108" s="8">
        <v>34.5</v>
      </c>
      <c r="C108" s="8">
        <v>47.9</v>
      </c>
      <c r="D108" s="8">
        <v>46.1</v>
      </c>
      <c r="E108" s="8">
        <v>41.5</v>
      </c>
      <c r="F108" s="8">
        <f t="shared" ref="F108:L108" si="42">F101-F107</f>
        <v>39</v>
      </c>
      <c r="G108" s="8">
        <f t="shared" si="42"/>
        <v>40.5</v>
      </c>
      <c r="H108" s="8">
        <f t="shared" si="42"/>
        <v>56</v>
      </c>
      <c r="I108" s="8">
        <f t="shared" si="42"/>
        <v>69.5</v>
      </c>
      <c r="J108" s="8">
        <f t="shared" si="42"/>
        <v>73.099999999999909</v>
      </c>
      <c r="K108" s="8">
        <f t="shared" si="42"/>
        <v>96.199999999999989</v>
      </c>
      <c r="L108" s="8">
        <f t="shared" si="42"/>
        <v>112.19999999999993</v>
      </c>
      <c r="M108" s="8">
        <v>127.6</v>
      </c>
      <c r="N108" s="8">
        <f>N101-N107</f>
        <v>148.60000000000002</v>
      </c>
      <c r="O108" s="7"/>
      <c r="P108" s="8">
        <v>60.3</v>
      </c>
      <c r="Q108" s="8">
        <v>170</v>
      </c>
      <c r="R108" s="8">
        <v>205</v>
      </c>
      <c r="S108" s="8">
        <v>409.09999999999991</v>
      </c>
      <c r="T108" s="7"/>
    </row>
    <row r="109" spans="1:20" ht="15" customHeight="1" x14ac:dyDescent="0.5">
      <c r="A109" s="13" t="s">
        <v>16</v>
      </c>
      <c r="B109" s="12">
        <v>-1.2</v>
      </c>
      <c r="C109" s="12">
        <v>2</v>
      </c>
      <c r="D109" s="12">
        <v>2.4</v>
      </c>
      <c r="E109" s="12">
        <v>3.9</v>
      </c>
      <c r="F109" s="12">
        <v>3.7</v>
      </c>
      <c r="G109" s="12">
        <v>3.2</v>
      </c>
      <c r="H109" s="12">
        <v>3</v>
      </c>
      <c r="I109" s="12">
        <f>I16</f>
        <v>2.6</v>
      </c>
      <c r="J109" s="12">
        <f>J16</f>
        <v>2.4</v>
      </c>
      <c r="K109" s="12">
        <f>K16</f>
        <v>0.1</v>
      </c>
      <c r="L109" s="12">
        <f>L16</f>
        <v>0.1</v>
      </c>
      <c r="M109" s="12">
        <v>-0.9</v>
      </c>
      <c r="N109" s="12">
        <f>N16</f>
        <v>-1.2</v>
      </c>
      <c r="O109" s="7"/>
      <c r="P109" s="12">
        <v>-11</v>
      </c>
      <c r="Q109" s="12">
        <v>7.1</v>
      </c>
      <c r="R109" s="12">
        <v>12.5</v>
      </c>
      <c r="S109" s="12">
        <v>1.7000000000000002</v>
      </c>
      <c r="T109" s="7"/>
    </row>
    <row r="110" spans="1:20" ht="15" customHeight="1" x14ac:dyDescent="0.5">
      <c r="A110" s="13" t="s">
        <v>52</v>
      </c>
      <c r="B110" s="10">
        <v>3.4</v>
      </c>
      <c r="C110" s="10">
        <v>2.2000000000000002</v>
      </c>
      <c r="D110" s="10">
        <v>0.5</v>
      </c>
      <c r="E110" s="10">
        <v>0.7</v>
      </c>
      <c r="F110" s="10">
        <v>4.2</v>
      </c>
      <c r="G110" s="10">
        <v>2.6</v>
      </c>
      <c r="H110" s="10">
        <v>1.9</v>
      </c>
      <c r="I110" s="10">
        <v>2.8</v>
      </c>
      <c r="J110" s="10">
        <f>J88</f>
        <v>-0.40000000000000036</v>
      </c>
      <c r="K110" s="10">
        <f>K88</f>
        <v>2.5</v>
      </c>
      <c r="L110" s="10">
        <f>L88</f>
        <v>3.5</v>
      </c>
      <c r="M110" s="10">
        <v>2</v>
      </c>
      <c r="N110" s="10">
        <f>N88</f>
        <v>5.0999999999999996</v>
      </c>
      <c r="O110" s="7"/>
      <c r="P110" s="10">
        <v>13.2</v>
      </c>
      <c r="Q110" s="10">
        <v>6.8</v>
      </c>
      <c r="R110" s="10">
        <v>11.5</v>
      </c>
      <c r="S110" s="10">
        <v>7.6</v>
      </c>
      <c r="T110" s="7"/>
    </row>
    <row r="111" spans="1:20" ht="15" customHeight="1" x14ac:dyDescent="0.5">
      <c r="A111" s="13" t="s">
        <v>53</v>
      </c>
      <c r="B111" s="11">
        <v>36.700000000000003</v>
      </c>
      <c r="C111" s="11">
        <v>52.1</v>
      </c>
      <c r="D111" s="11">
        <v>49</v>
      </c>
      <c r="E111" s="11">
        <v>46.1</v>
      </c>
      <c r="F111" s="11">
        <f t="shared" ref="F111:N111" si="43">SUM(F108:F110)</f>
        <v>46.900000000000006</v>
      </c>
      <c r="G111" s="11">
        <f t="shared" si="43"/>
        <v>46.300000000000004</v>
      </c>
      <c r="H111" s="11">
        <f t="shared" si="43"/>
        <v>60.9</v>
      </c>
      <c r="I111" s="11">
        <f t="shared" si="43"/>
        <v>74.899999999999991</v>
      </c>
      <c r="J111" s="11">
        <f t="shared" si="43"/>
        <v>75.099999999999909</v>
      </c>
      <c r="K111" s="11">
        <f t="shared" si="43"/>
        <v>98.799999999999983</v>
      </c>
      <c r="L111" s="11">
        <f t="shared" si="43"/>
        <v>115.79999999999993</v>
      </c>
      <c r="M111" s="11">
        <f t="shared" si="43"/>
        <v>128.69999999999999</v>
      </c>
      <c r="N111" s="11">
        <f t="shared" si="43"/>
        <v>152.50000000000003</v>
      </c>
      <c r="O111" s="7"/>
      <c r="P111" s="11">
        <v>62.5</v>
      </c>
      <c r="Q111" s="11">
        <v>183.9</v>
      </c>
      <c r="R111" s="11">
        <v>229</v>
      </c>
      <c r="S111" s="11">
        <v>418.39999999999992</v>
      </c>
      <c r="T111" s="7"/>
    </row>
    <row r="112" spans="1:20" ht="15" customHeight="1" x14ac:dyDescent="0.5">
      <c r="A112" s="13" t="s">
        <v>54</v>
      </c>
      <c r="B112" s="10">
        <v>-5.8</v>
      </c>
      <c r="C112" s="10">
        <v>-4.0999999999999996</v>
      </c>
      <c r="D112" s="10">
        <v>-4</v>
      </c>
      <c r="E112" s="10">
        <v>-3.8</v>
      </c>
      <c r="F112" s="10">
        <v>-5.2</v>
      </c>
      <c r="G112" s="10">
        <v>-4.3</v>
      </c>
      <c r="H112" s="10">
        <f>H92</f>
        <v>-5</v>
      </c>
      <c r="I112" s="10">
        <f>I92</f>
        <v>-7.5</v>
      </c>
      <c r="J112" s="10">
        <f>J92</f>
        <v>-5.3</v>
      </c>
      <c r="K112" s="10">
        <f>K92</f>
        <v>-5.6000000000000005</v>
      </c>
      <c r="L112" s="10">
        <f>L92</f>
        <v>-5.6000000000000005</v>
      </c>
      <c r="M112" s="10">
        <v>-10.8</v>
      </c>
      <c r="N112" s="10">
        <f>N92</f>
        <v>-10.700000000000001</v>
      </c>
      <c r="O112" s="7"/>
      <c r="P112" s="10">
        <v>-2.6</v>
      </c>
      <c r="Q112" s="10">
        <v>-17.7</v>
      </c>
      <c r="R112" s="10">
        <v>-22</v>
      </c>
      <c r="S112" s="10">
        <v>-27.3</v>
      </c>
      <c r="T112" s="7"/>
    </row>
    <row r="113" spans="1:20" ht="15.75" customHeight="1" x14ac:dyDescent="0.5">
      <c r="A113" s="13" t="s">
        <v>55</v>
      </c>
      <c r="B113" s="15">
        <v>30.9</v>
      </c>
      <c r="C113" s="15">
        <v>48</v>
      </c>
      <c r="D113" s="15">
        <v>45</v>
      </c>
      <c r="E113" s="15">
        <v>42.3</v>
      </c>
      <c r="F113" s="15">
        <f t="shared" ref="F113:N113" si="44">SUM(F111:F112)</f>
        <v>41.7</v>
      </c>
      <c r="G113" s="15">
        <f t="shared" si="44"/>
        <v>42.000000000000007</v>
      </c>
      <c r="H113" s="15">
        <f t="shared" si="44"/>
        <v>55.9</v>
      </c>
      <c r="I113" s="15">
        <f t="shared" si="44"/>
        <v>67.399999999999991</v>
      </c>
      <c r="J113" s="15">
        <f t="shared" si="44"/>
        <v>69.799999999999912</v>
      </c>
      <c r="K113" s="15">
        <f t="shared" si="44"/>
        <v>93.199999999999989</v>
      </c>
      <c r="L113" s="15">
        <f t="shared" si="44"/>
        <v>110.19999999999993</v>
      </c>
      <c r="M113" s="15">
        <f t="shared" si="44"/>
        <v>117.89999999999999</v>
      </c>
      <c r="N113" s="15">
        <f t="shared" si="44"/>
        <v>141.80000000000004</v>
      </c>
      <c r="O113" s="7"/>
      <c r="P113" s="15">
        <v>59.9</v>
      </c>
      <c r="Q113" s="15">
        <v>166.2</v>
      </c>
      <c r="R113" s="15">
        <v>207</v>
      </c>
      <c r="S113" s="15">
        <v>391.09999999999991</v>
      </c>
      <c r="T113" s="7"/>
    </row>
    <row r="114" spans="1:20" ht="15.75" customHeight="1" x14ac:dyDescent="0.5">
      <c r="A114" s="7"/>
      <c r="B114" s="16"/>
      <c r="C114" s="16"/>
      <c r="D114" s="16"/>
      <c r="E114" s="16"/>
      <c r="F114" s="16"/>
      <c r="G114" s="16"/>
      <c r="H114" s="16"/>
      <c r="I114" s="16"/>
      <c r="J114" s="16"/>
      <c r="K114" s="16"/>
      <c r="L114" s="16"/>
      <c r="M114" s="16"/>
      <c r="N114" s="16"/>
      <c r="O114" s="7"/>
      <c r="P114" s="16"/>
      <c r="Q114" s="16"/>
      <c r="R114" s="16"/>
      <c r="S114" s="16"/>
      <c r="T114" s="7"/>
    </row>
    <row r="115" spans="1:20" ht="15" customHeight="1" x14ac:dyDescent="0.5">
      <c r="A115" s="19" t="s">
        <v>56</v>
      </c>
      <c r="B115" s="7"/>
      <c r="C115" s="7"/>
      <c r="D115" s="7"/>
      <c r="E115" s="7"/>
      <c r="F115" s="7"/>
      <c r="G115" s="7"/>
      <c r="H115" s="7"/>
      <c r="I115" s="7"/>
      <c r="J115" s="7"/>
      <c r="K115" s="7"/>
      <c r="L115" s="7"/>
      <c r="M115" s="7"/>
      <c r="N115" s="7"/>
      <c r="O115" s="7"/>
      <c r="P115" s="7"/>
      <c r="Q115" s="7"/>
      <c r="R115" s="7"/>
      <c r="S115" s="7"/>
      <c r="T115" s="7"/>
    </row>
    <row r="116" spans="1:20" ht="15" customHeight="1" x14ac:dyDescent="0.5">
      <c r="A116" s="20" t="s">
        <v>23</v>
      </c>
      <c r="B116" s="7"/>
      <c r="C116" s="7"/>
      <c r="D116" s="7"/>
      <c r="E116" s="7"/>
      <c r="F116" s="7"/>
      <c r="G116" s="7"/>
      <c r="H116" s="7"/>
      <c r="I116" s="7"/>
      <c r="J116" s="7"/>
      <c r="K116" s="7"/>
      <c r="L116" s="7"/>
      <c r="M116" s="7"/>
      <c r="N116" s="7"/>
      <c r="O116" s="7"/>
      <c r="P116" s="7"/>
      <c r="Q116" s="7"/>
      <c r="R116" s="7"/>
      <c r="S116" s="7"/>
      <c r="T116" s="7"/>
    </row>
    <row r="117" spans="1:20" ht="15" customHeight="1" x14ac:dyDescent="0.5">
      <c r="A117" s="21" t="s">
        <v>7</v>
      </c>
      <c r="B117" s="17">
        <v>37.799999999999997</v>
      </c>
      <c r="C117" s="17">
        <v>2.9</v>
      </c>
      <c r="D117" s="17">
        <v>3.2</v>
      </c>
      <c r="E117" s="17">
        <v>3.1</v>
      </c>
      <c r="F117" s="17">
        <f t="shared" ref="F117:N117" si="45">-F26</f>
        <v>3</v>
      </c>
      <c r="G117" s="17">
        <f t="shared" si="45"/>
        <v>4.7</v>
      </c>
      <c r="H117" s="17">
        <f t="shared" si="45"/>
        <v>4.0999999999999996</v>
      </c>
      <c r="I117" s="17">
        <f t="shared" si="45"/>
        <v>4</v>
      </c>
      <c r="J117" s="17">
        <f t="shared" si="45"/>
        <v>3.5</v>
      </c>
      <c r="K117" s="17">
        <f t="shared" si="45"/>
        <v>4.5</v>
      </c>
      <c r="L117" s="17">
        <f t="shared" si="45"/>
        <v>4.5999999999999996</v>
      </c>
      <c r="M117" s="17">
        <f t="shared" si="45"/>
        <v>4.5</v>
      </c>
      <c r="N117" s="17">
        <f t="shared" si="45"/>
        <v>5.4</v>
      </c>
      <c r="O117" s="7"/>
      <c r="P117" s="17">
        <v>12.2</v>
      </c>
      <c r="Q117" s="17">
        <v>47</v>
      </c>
      <c r="R117" s="17">
        <v>15.8</v>
      </c>
      <c r="S117" s="17">
        <v>17.100000000000001</v>
      </c>
      <c r="T117" s="7"/>
    </row>
    <row r="118" spans="1:20" ht="15" customHeight="1" x14ac:dyDescent="0.5">
      <c r="A118" s="21" t="s">
        <v>10</v>
      </c>
      <c r="B118" s="17">
        <v>282.89999999999998</v>
      </c>
      <c r="C118" s="17">
        <v>27.9</v>
      </c>
      <c r="D118" s="17">
        <v>28.2</v>
      </c>
      <c r="E118" s="17">
        <v>29.2</v>
      </c>
      <c r="F118" s="17">
        <f t="shared" ref="F118:N118" si="46">-F40</f>
        <v>30.5</v>
      </c>
      <c r="G118" s="17">
        <f t="shared" si="46"/>
        <v>37.700000000000003</v>
      </c>
      <c r="H118" s="17">
        <f t="shared" si="46"/>
        <v>38.9</v>
      </c>
      <c r="I118" s="17">
        <f t="shared" si="46"/>
        <v>40.5</v>
      </c>
      <c r="J118" s="17">
        <f t="shared" si="46"/>
        <v>37.200000000000003</v>
      </c>
      <c r="K118" s="17">
        <f t="shared" si="46"/>
        <v>47</v>
      </c>
      <c r="L118" s="17">
        <f t="shared" si="46"/>
        <v>46.9</v>
      </c>
      <c r="M118" s="17">
        <f t="shared" si="46"/>
        <v>43</v>
      </c>
      <c r="N118" s="17">
        <f t="shared" si="46"/>
        <v>43.5</v>
      </c>
      <c r="O118" s="7"/>
      <c r="P118" s="17">
        <v>93.1</v>
      </c>
      <c r="Q118" s="17">
        <v>368.2</v>
      </c>
      <c r="R118" s="17">
        <v>147.6</v>
      </c>
      <c r="S118" s="17">
        <v>174.1</v>
      </c>
      <c r="T118" s="7"/>
    </row>
    <row r="119" spans="1:20" ht="15" customHeight="1" x14ac:dyDescent="0.5">
      <c r="A119" s="21" t="s">
        <v>11</v>
      </c>
      <c r="B119" s="17">
        <v>72.400000000000006</v>
      </c>
      <c r="C119" s="17">
        <v>7.9</v>
      </c>
      <c r="D119" s="17">
        <v>8.1</v>
      </c>
      <c r="E119" s="17">
        <v>5.9</v>
      </c>
      <c r="F119" s="17">
        <f t="shared" ref="F119:N119" si="47">-F47</f>
        <v>7.1</v>
      </c>
      <c r="G119" s="17">
        <f t="shared" si="47"/>
        <v>8.8000000000000007</v>
      </c>
      <c r="H119" s="17">
        <f t="shared" si="47"/>
        <v>7.7</v>
      </c>
      <c r="I119" s="17">
        <f t="shared" si="47"/>
        <v>7.8</v>
      </c>
      <c r="J119" s="17">
        <f t="shared" si="47"/>
        <v>6.7</v>
      </c>
      <c r="K119" s="17">
        <f t="shared" si="47"/>
        <v>9.5</v>
      </c>
      <c r="L119" s="17">
        <f t="shared" si="47"/>
        <v>8.9</v>
      </c>
      <c r="M119" s="17">
        <f t="shared" si="47"/>
        <v>8.6</v>
      </c>
      <c r="N119" s="17">
        <f t="shared" si="47"/>
        <v>6.9</v>
      </c>
      <c r="O119" s="7"/>
      <c r="P119" s="17">
        <v>33.700000000000003</v>
      </c>
      <c r="Q119" s="17">
        <v>94.3</v>
      </c>
      <c r="R119" s="17">
        <v>31.400000000000002</v>
      </c>
      <c r="S119" s="17">
        <v>33.700000000000003</v>
      </c>
      <c r="T119" s="7"/>
    </row>
    <row r="120" spans="1:20" ht="15" customHeight="1" x14ac:dyDescent="0.5">
      <c r="A120" s="21" t="s">
        <v>12</v>
      </c>
      <c r="B120" s="17">
        <v>93.4</v>
      </c>
      <c r="C120" s="17">
        <v>16.399999999999999</v>
      </c>
      <c r="D120" s="17">
        <v>15.5</v>
      </c>
      <c r="E120" s="17">
        <v>15.3</v>
      </c>
      <c r="F120" s="17">
        <f t="shared" ref="F120:N120" si="48">-F55</f>
        <v>15</v>
      </c>
      <c r="G120" s="17">
        <f t="shared" si="48"/>
        <v>16.899999999999999</v>
      </c>
      <c r="H120" s="17">
        <f t="shared" si="48"/>
        <v>17.5</v>
      </c>
      <c r="I120" s="17">
        <f t="shared" si="48"/>
        <v>17</v>
      </c>
      <c r="J120" s="17">
        <f t="shared" si="48"/>
        <v>-7.6</v>
      </c>
      <c r="K120" s="17">
        <f t="shared" si="48"/>
        <v>15.6</v>
      </c>
      <c r="L120" s="17">
        <f t="shared" si="48"/>
        <v>15.3</v>
      </c>
      <c r="M120" s="17">
        <f t="shared" si="48"/>
        <v>13.3</v>
      </c>
      <c r="N120" s="17">
        <f t="shared" si="48"/>
        <v>12.1</v>
      </c>
      <c r="O120" s="7"/>
      <c r="P120" s="17">
        <v>25.6</v>
      </c>
      <c r="Q120" s="17">
        <v>140.6</v>
      </c>
      <c r="R120" s="17">
        <v>66.400000000000006</v>
      </c>
      <c r="S120" s="17">
        <v>36.6</v>
      </c>
      <c r="T120" s="7"/>
    </row>
    <row r="121" spans="1:20" ht="15" customHeight="1" x14ac:dyDescent="0.5">
      <c r="A121" s="20" t="s">
        <v>57</v>
      </c>
      <c r="B121" s="7"/>
      <c r="C121" s="7"/>
      <c r="D121" s="7"/>
      <c r="E121" s="7"/>
      <c r="F121" s="7"/>
      <c r="G121" s="7"/>
      <c r="H121" s="7"/>
      <c r="I121" s="7"/>
      <c r="J121" s="7"/>
      <c r="K121" s="7"/>
      <c r="L121" s="7"/>
      <c r="M121" s="7"/>
      <c r="N121" s="7"/>
      <c r="O121" s="7"/>
      <c r="P121" s="7"/>
      <c r="Q121" s="7"/>
      <c r="R121" s="7"/>
      <c r="S121" s="7"/>
      <c r="T121" s="7"/>
    </row>
    <row r="122" spans="1:20" ht="15" customHeight="1" x14ac:dyDescent="0.5">
      <c r="A122" s="21" t="s">
        <v>58</v>
      </c>
      <c r="B122" s="17">
        <v>0</v>
      </c>
      <c r="C122" s="17">
        <v>0</v>
      </c>
      <c r="D122" s="17">
        <v>0</v>
      </c>
      <c r="E122" s="17">
        <v>0</v>
      </c>
      <c r="F122" s="17">
        <v>0</v>
      </c>
      <c r="G122" s="17">
        <v>0</v>
      </c>
      <c r="H122" s="17">
        <v>0</v>
      </c>
      <c r="I122" s="17">
        <v>0</v>
      </c>
      <c r="J122" s="17">
        <v>0</v>
      </c>
      <c r="K122" s="17">
        <v>0</v>
      </c>
      <c r="L122" s="17">
        <v>0</v>
      </c>
      <c r="M122" s="17">
        <v>0</v>
      </c>
      <c r="N122" s="17">
        <v>0</v>
      </c>
      <c r="O122" s="7"/>
      <c r="P122" s="17">
        <v>9.4</v>
      </c>
      <c r="Q122" s="17">
        <v>0</v>
      </c>
      <c r="R122" s="17">
        <v>0</v>
      </c>
      <c r="S122" s="17">
        <v>0</v>
      </c>
      <c r="T122" s="7"/>
    </row>
    <row r="123" spans="1:20" ht="15" customHeight="1" x14ac:dyDescent="0.5">
      <c r="A123" s="20" t="s">
        <v>24</v>
      </c>
      <c r="B123" s="7"/>
      <c r="C123" s="7"/>
      <c r="D123" s="7"/>
      <c r="E123" s="7"/>
      <c r="F123" s="7"/>
      <c r="G123" s="7"/>
      <c r="H123" s="7"/>
      <c r="I123" s="7"/>
      <c r="J123" s="7"/>
      <c r="K123" s="7"/>
      <c r="L123" s="7"/>
      <c r="M123" s="7"/>
      <c r="N123" s="7"/>
      <c r="O123" s="7"/>
      <c r="P123" s="7"/>
      <c r="Q123" s="7"/>
      <c r="R123" s="7"/>
      <c r="S123" s="7"/>
      <c r="T123" s="7"/>
    </row>
    <row r="124" spans="1:20" ht="15" customHeight="1" x14ac:dyDescent="0.5">
      <c r="A124" s="21" t="s">
        <v>7</v>
      </c>
      <c r="B124" s="17">
        <v>1.1000000000000001</v>
      </c>
      <c r="C124" s="17">
        <v>0</v>
      </c>
      <c r="D124" s="17">
        <v>0</v>
      </c>
      <c r="E124" s="17">
        <v>0</v>
      </c>
      <c r="F124" s="17">
        <v>0</v>
      </c>
      <c r="G124" s="17">
        <v>0</v>
      </c>
      <c r="H124" s="17">
        <v>0</v>
      </c>
      <c r="I124" s="17">
        <v>0</v>
      </c>
      <c r="J124" s="17">
        <v>0</v>
      </c>
      <c r="K124" s="17">
        <v>0</v>
      </c>
      <c r="L124" s="17">
        <v>0</v>
      </c>
      <c r="M124" s="17">
        <v>0</v>
      </c>
      <c r="N124" s="17">
        <v>0</v>
      </c>
      <c r="O124" s="7"/>
      <c r="P124" s="17">
        <v>0</v>
      </c>
      <c r="Q124" s="17">
        <v>1.1000000000000001</v>
      </c>
      <c r="R124" s="17">
        <v>0</v>
      </c>
      <c r="S124" s="17">
        <v>0</v>
      </c>
      <c r="T124" s="7"/>
    </row>
    <row r="125" spans="1:20" ht="15" customHeight="1" x14ac:dyDescent="0.5">
      <c r="A125" s="21" t="s">
        <v>10</v>
      </c>
      <c r="B125" s="17">
        <v>8.3000000000000007</v>
      </c>
      <c r="C125" s="17">
        <v>0</v>
      </c>
      <c r="D125" s="17">
        <v>0</v>
      </c>
      <c r="E125" s="17">
        <v>0</v>
      </c>
      <c r="F125" s="17">
        <v>0</v>
      </c>
      <c r="G125" s="17">
        <v>0</v>
      </c>
      <c r="H125" s="17">
        <v>0</v>
      </c>
      <c r="I125" s="17">
        <v>0</v>
      </c>
      <c r="J125" s="17">
        <v>0</v>
      </c>
      <c r="K125" s="17">
        <v>0</v>
      </c>
      <c r="L125" s="17">
        <v>0</v>
      </c>
      <c r="M125" s="17">
        <v>0</v>
      </c>
      <c r="N125" s="17">
        <v>0</v>
      </c>
      <c r="O125" s="7"/>
      <c r="P125" s="17">
        <v>0</v>
      </c>
      <c r="Q125" s="17">
        <v>8.3000000000000007</v>
      </c>
      <c r="R125" s="17">
        <v>0</v>
      </c>
      <c r="S125" s="17">
        <v>0</v>
      </c>
      <c r="T125" s="7"/>
    </row>
    <row r="126" spans="1:20" ht="15" customHeight="1" x14ac:dyDescent="0.5">
      <c r="A126" s="21" t="s">
        <v>11</v>
      </c>
      <c r="B126" s="17">
        <v>2.2000000000000002</v>
      </c>
      <c r="C126" s="17">
        <v>0</v>
      </c>
      <c r="D126" s="17">
        <v>0</v>
      </c>
      <c r="E126" s="17">
        <v>0</v>
      </c>
      <c r="F126" s="17">
        <v>0</v>
      </c>
      <c r="G126" s="17">
        <v>0</v>
      </c>
      <c r="H126" s="17">
        <v>0</v>
      </c>
      <c r="I126" s="17">
        <v>0</v>
      </c>
      <c r="J126" s="17">
        <v>0</v>
      </c>
      <c r="K126" s="17">
        <v>0</v>
      </c>
      <c r="L126" s="17">
        <v>0</v>
      </c>
      <c r="M126" s="17">
        <v>0</v>
      </c>
      <c r="N126" s="17">
        <v>0</v>
      </c>
      <c r="O126" s="7"/>
      <c r="P126" s="17">
        <v>0</v>
      </c>
      <c r="Q126" s="17">
        <v>2.2000000000000002</v>
      </c>
      <c r="R126" s="17">
        <v>0</v>
      </c>
      <c r="S126" s="17">
        <v>0</v>
      </c>
      <c r="T126" s="7"/>
    </row>
    <row r="127" spans="1:20" ht="15" customHeight="1" x14ac:dyDescent="0.5">
      <c r="A127" s="21" t="s">
        <v>12</v>
      </c>
      <c r="B127" s="17">
        <v>2.2999999999999998</v>
      </c>
      <c r="C127" s="17">
        <v>0</v>
      </c>
      <c r="D127" s="17">
        <v>0</v>
      </c>
      <c r="E127" s="17">
        <v>0</v>
      </c>
      <c r="F127" s="17">
        <v>0</v>
      </c>
      <c r="G127" s="17">
        <v>0</v>
      </c>
      <c r="H127" s="17">
        <v>0</v>
      </c>
      <c r="I127" s="17">
        <v>0</v>
      </c>
      <c r="J127" s="17">
        <v>0</v>
      </c>
      <c r="K127" s="17">
        <v>0</v>
      </c>
      <c r="L127" s="17">
        <v>0</v>
      </c>
      <c r="M127" s="17">
        <v>0</v>
      </c>
      <c r="N127" s="17">
        <v>0</v>
      </c>
      <c r="O127" s="7"/>
      <c r="P127" s="17">
        <v>0</v>
      </c>
      <c r="Q127" s="17">
        <v>2.2999999999999998</v>
      </c>
      <c r="R127" s="17">
        <v>0</v>
      </c>
      <c r="S127" s="17">
        <v>0</v>
      </c>
      <c r="T127" s="7"/>
    </row>
    <row r="128" spans="1:20" ht="15" customHeight="1" x14ac:dyDescent="0.5">
      <c r="A128" s="3" t="s">
        <v>31</v>
      </c>
      <c r="B128" s="7"/>
      <c r="C128" s="7"/>
      <c r="D128" s="7"/>
      <c r="E128" s="7"/>
      <c r="F128" s="7"/>
      <c r="G128" s="7"/>
      <c r="H128" s="7"/>
      <c r="I128" s="7"/>
      <c r="J128" s="7"/>
      <c r="K128" s="7"/>
      <c r="L128" s="7"/>
      <c r="M128" s="7"/>
      <c r="N128" s="7"/>
      <c r="O128" s="7"/>
      <c r="P128" s="7"/>
      <c r="Q128" s="7"/>
      <c r="R128" s="7"/>
      <c r="S128" s="7"/>
      <c r="T128" s="7"/>
    </row>
    <row r="129" spans="1:20" ht="15" customHeight="1" x14ac:dyDescent="0.5">
      <c r="A129" s="21" t="s">
        <v>10</v>
      </c>
      <c r="B129" s="17">
        <v>0</v>
      </c>
      <c r="C129" s="17">
        <v>0</v>
      </c>
      <c r="D129" s="17">
        <v>0</v>
      </c>
      <c r="E129" s="17">
        <v>0</v>
      </c>
      <c r="F129" s="17">
        <f t="shared" ref="F129:N129" si="49">-F42</f>
        <v>2.2999999999999998</v>
      </c>
      <c r="G129" s="17">
        <f t="shared" si="49"/>
        <v>4.0999999999999996</v>
      </c>
      <c r="H129" s="17">
        <f t="shared" si="49"/>
        <v>4</v>
      </c>
      <c r="I129" s="17">
        <f t="shared" si="49"/>
        <v>4.0999999999999996</v>
      </c>
      <c r="J129" s="17">
        <f t="shared" si="49"/>
        <v>4.2</v>
      </c>
      <c r="K129" s="17">
        <f t="shared" si="49"/>
        <v>4.3</v>
      </c>
      <c r="L129" s="17">
        <f t="shared" si="49"/>
        <v>4.0999999999999996</v>
      </c>
      <c r="M129" s="17">
        <f t="shared" si="49"/>
        <v>4.2</v>
      </c>
      <c r="N129" s="17">
        <f t="shared" si="49"/>
        <v>4.3</v>
      </c>
      <c r="O129" s="7"/>
      <c r="P129" s="17">
        <v>0</v>
      </c>
      <c r="Q129" s="17">
        <v>0</v>
      </c>
      <c r="R129" s="17">
        <v>14.499999999999998</v>
      </c>
      <c r="S129" s="17">
        <v>16.8</v>
      </c>
      <c r="T129" s="7"/>
    </row>
    <row r="130" spans="1:20" ht="15" customHeight="1" x14ac:dyDescent="0.5">
      <c r="A130" s="21" t="s">
        <v>11</v>
      </c>
      <c r="B130" s="17">
        <f t="shared" ref="B130:M130" si="50">-B57</f>
        <v>2.2999999999999998</v>
      </c>
      <c r="C130" s="17">
        <f t="shared" si="50"/>
        <v>0</v>
      </c>
      <c r="D130" s="17">
        <f t="shared" si="50"/>
        <v>0</v>
      </c>
      <c r="E130" s="17">
        <f t="shared" si="50"/>
        <v>0</v>
      </c>
      <c r="F130" s="17">
        <f t="shared" si="50"/>
        <v>0</v>
      </c>
      <c r="G130" s="17">
        <f t="shared" si="50"/>
        <v>0</v>
      </c>
      <c r="H130" s="17">
        <f t="shared" si="50"/>
        <v>0</v>
      </c>
      <c r="I130" s="17">
        <f t="shared" si="50"/>
        <v>0</v>
      </c>
      <c r="J130" s="17">
        <f t="shared" si="50"/>
        <v>0</v>
      </c>
      <c r="K130" s="17">
        <f t="shared" si="50"/>
        <v>0</v>
      </c>
      <c r="L130" s="17">
        <f t="shared" si="50"/>
        <v>0</v>
      </c>
      <c r="M130" s="17">
        <f t="shared" si="50"/>
        <v>0</v>
      </c>
      <c r="N130" s="17">
        <f>-N50</f>
        <v>0.2</v>
      </c>
      <c r="O130" s="7"/>
      <c r="P130" s="17">
        <v>0</v>
      </c>
      <c r="Q130" s="17">
        <v>0</v>
      </c>
      <c r="R130" s="17">
        <v>0</v>
      </c>
      <c r="S130" s="17">
        <v>0</v>
      </c>
      <c r="T130" s="7"/>
    </row>
    <row r="131" spans="1:20" ht="15" customHeight="1" x14ac:dyDescent="0.5">
      <c r="A131" s="21" t="s">
        <v>12</v>
      </c>
      <c r="B131" s="17">
        <v>0</v>
      </c>
      <c r="C131" s="17">
        <v>0</v>
      </c>
      <c r="D131" s="17">
        <v>0</v>
      </c>
      <c r="E131" s="17">
        <v>0</v>
      </c>
      <c r="F131" s="17">
        <f t="shared" ref="F131:N131" si="51">-F58</f>
        <v>1</v>
      </c>
      <c r="G131" s="17">
        <f t="shared" si="51"/>
        <v>0</v>
      </c>
      <c r="H131" s="17">
        <f t="shared" si="51"/>
        <v>0</v>
      </c>
      <c r="I131" s="17">
        <f t="shared" si="51"/>
        <v>0.4</v>
      </c>
      <c r="J131" s="17">
        <f t="shared" si="51"/>
        <v>0</v>
      </c>
      <c r="K131" s="17">
        <f t="shared" si="51"/>
        <v>0.1</v>
      </c>
      <c r="L131" s="17">
        <f t="shared" si="51"/>
        <v>0</v>
      </c>
      <c r="M131" s="17">
        <f t="shared" si="51"/>
        <v>0</v>
      </c>
      <c r="N131" s="17">
        <f t="shared" si="51"/>
        <v>1.2</v>
      </c>
      <c r="O131" s="7"/>
      <c r="P131" s="17">
        <v>0</v>
      </c>
      <c r="Q131" s="17">
        <v>0</v>
      </c>
      <c r="R131" s="17">
        <v>1.4</v>
      </c>
      <c r="S131" s="17">
        <v>0.1</v>
      </c>
      <c r="T131" s="7"/>
    </row>
    <row r="132" spans="1:20" ht="15" customHeight="1" x14ac:dyDescent="0.5">
      <c r="A132" s="3" t="s">
        <v>25</v>
      </c>
      <c r="B132" s="7"/>
      <c r="C132" s="7"/>
      <c r="D132" s="7"/>
      <c r="E132" s="7"/>
      <c r="F132" s="7"/>
      <c r="G132" s="7"/>
      <c r="H132" s="7"/>
      <c r="I132" s="7"/>
      <c r="J132" s="7"/>
      <c r="K132" s="7"/>
      <c r="L132" s="7"/>
      <c r="M132" s="7"/>
      <c r="N132" s="7"/>
      <c r="O132" s="7"/>
      <c r="P132" s="7"/>
      <c r="Q132" s="7"/>
      <c r="R132" s="7"/>
      <c r="S132" s="7"/>
      <c r="T132" s="7"/>
    </row>
    <row r="133" spans="1:20" ht="15" customHeight="1" x14ac:dyDescent="0.5">
      <c r="A133" s="21" t="s">
        <v>7</v>
      </c>
      <c r="B133" s="17">
        <v>0</v>
      </c>
      <c r="C133" s="17">
        <v>0</v>
      </c>
      <c r="D133" s="17">
        <v>0</v>
      </c>
      <c r="E133" s="17">
        <v>0</v>
      </c>
      <c r="F133" s="17">
        <f t="shared" ref="F133:N133" si="52">-F28</f>
        <v>0.6</v>
      </c>
      <c r="G133" s="17">
        <f t="shared" si="52"/>
        <v>0.9</v>
      </c>
      <c r="H133" s="17">
        <f t="shared" si="52"/>
        <v>1</v>
      </c>
      <c r="I133" s="17">
        <f t="shared" si="52"/>
        <v>0.9</v>
      </c>
      <c r="J133" s="17">
        <f t="shared" si="52"/>
        <v>1</v>
      </c>
      <c r="K133" s="17">
        <f t="shared" si="52"/>
        <v>1</v>
      </c>
      <c r="L133" s="17">
        <f t="shared" si="52"/>
        <v>1</v>
      </c>
      <c r="M133" s="17">
        <f t="shared" si="52"/>
        <v>0.9</v>
      </c>
      <c r="N133" s="17">
        <f t="shared" si="52"/>
        <v>1</v>
      </c>
      <c r="O133" s="7"/>
      <c r="P133" s="17">
        <v>0</v>
      </c>
      <c r="Q133" s="17">
        <v>0</v>
      </c>
      <c r="R133" s="17">
        <v>3.4</v>
      </c>
      <c r="S133" s="17">
        <v>3.9</v>
      </c>
      <c r="T133" s="7"/>
    </row>
    <row r="134" spans="1:20" ht="15" customHeight="1" x14ac:dyDescent="0.5">
      <c r="A134" s="21" t="s">
        <v>11</v>
      </c>
      <c r="B134" s="17">
        <v>0</v>
      </c>
      <c r="C134" s="17">
        <v>0</v>
      </c>
      <c r="D134" s="17">
        <v>0</v>
      </c>
      <c r="E134" s="17">
        <v>0</v>
      </c>
      <c r="F134" s="17">
        <f t="shared" ref="F134:N134" si="53">-F49</f>
        <v>0.8</v>
      </c>
      <c r="G134" s="17">
        <f t="shared" si="53"/>
        <v>1.4</v>
      </c>
      <c r="H134" s="17">
        <f t="shared" si="53"/>
        <v>1.4</v>
      </c>
      <c r="I134" s="17">
        <f t="shared" si="53"/>
        <v>1.4</v>
      </c>
      <c r="J134" s="17">
        <f t="shared" si="53"/>
        <v>1.3</v>
      </c>
      <c r="K134" s="17">
        <f t="shared" si="53"/>
        <v>1.4</v>
      </c>
      <c r="L134" s="17">
        <f t="shared" si="53"/>
        <v>1.4</v>
      </c>
      <c r="M134" s="17">
        <f t="shared" si="53"/>
        <v>1.5</v>
      </c>
      <c r="N134" s="17">
        <f t="shared" si="53"/>
        <v>1.4</v>
      </c>
      <c r="O134" s="7"/>
      <c r="P134" s="17">
        <v>0</v>
      </c>
      <c r="Q134" s="17">
        <v>0</v>
      </c>
      <c r="R134" s="17">
        <v>5</v>
      </c>
      <c r="S134" s="17">
        <v>5.6</v>
      </c>
      <c r="T134" s="7"/>
    </row>
    <row r="135" spans="1:20" ht="15" customHeight="1" x14ac:dyDescent="0.5">
      <c r="A135" s="13" t="s">
        <v>26</v>
      </c>
      <c r="B135" s="7"/>
      <c r="C135" s="7"/>
      <c r="D135" s="7"/>
      <c r="E135" s="7"/>
      <c r="F135" s="7"/>
      <c r="G135" s="7"/>
      <c r="H135" s="7"/>
      <c r="I135" s="7"/>
      <c r="J135" s="7"/>
      <c r="K135" s="7"/>
      <c r="L135" s="7"/>
      <c r="M135" s="7"/>
      <c r="N135" s="7"/>
      <c r="O135" s="7"/>
      <c r="P135" s="7"/>
      <c r="Q135" s="7"/>
      <c r="R135" s="7"/>
      <c r="S135" s="7"/>
      <c r="T135" s="7"/>
    </row>
    <row r="136" spans="1:20" ht="15" customHeight="1" x14ac:dyDescent="0.5">
      <c r="A136" s="21" t="s">
        <v>7</v>
      </c>
      <c r="B136" s="17">
        <v>0</v>
      </c>
      <c r="C136" s="17">
        <v>0</v>
      </c>
      <c r="D136" s="17">
        <v>0</v>
      </c>
      <c r="E136" s="17">
        <v>0</v>
      </c>
      <c r="F136" s="17">
        <v>0</v>
      </c>
      <c r="G136" s="17">
        <v>0</v>
      </c>
      <c r="H136" s="17">
        <v>0</v>
      </c>
      <c r="I136" s="17">
        <v>0</v>
      </c>
      <c r="J136" s="17">
        <v>0</v>
      </c>
      <c r="K136" s="17">
        <v>0</v>
      </c>
      <c r="L136" s="17">
        <v>0</v>
      </c>
      <c r="M136" s="17">
        <v>0</v>
      </c>
      <c r="N136" s="17">
        <f>-N29</f>
        <v>1.6</v>
      </c>
      <c r="O136" s="7"/>
      <c r="P136" s="17">
        <v>0</v>
      </c>
      <c r="Q136" s="17">
        <v>0</v>
      </c>
      <c r="R136" s="17">
        <v>0</v>
      </c>
      <c r="S136" s="17">
        <v>0</v>
      </c>
      <c r="T136" s="7"/>
    </row>
    <row r="137" spans="1:20" ht="15" customHeight="1" x14ac:dyDescent="0.5">
      <c r="A137" s="21" t="s">
        <v>10</v>
      </c>
      <c r="B137" s="17">
        <v>0</v>
      </c>
      <c r="C137" s="17">
        <v>0</v>
      </c>
      <c r="D137" s="17">
        <v>0</v>
      </c>
      <c r="E137" s="17">
        <v>0</v>
      </c>
      <c r="F137" s="17">
        <v>0</v>
      </c>
      <c r="G137" s="17">
        <v>0</v>
      </c>
      <c r="H137" s="17">
        <v>0</v>
      </c>
      <c r="I137" s="17">
        <v>0</v>
      </c>
      <c r="J137" s="17">
        <v>0</v>
      </c>
      <c r="K137" s="17">
        <v>0</v>
      </c>
      <c r="L137" s="17">
        <v>0</v>
      </c>
      <c r="M137" s="17">
        <v>0</v>
      </c>
      <c r="N137" s="17">
        <f>-N43</f>
        <v>2.6</v>
      </c>
      <c r="O137" s="7"/>
      <c r="P137" s="17">
        <v>0</v>
      </c>
      <c r="Q137" s="17">
        <v>0</v>
      </c>
      <c r="R137" s="17">
        <v>0</v>
      </c>
      <c r="S137" s="17">
        <v>0</v>
      </c>
      <c r="T137" s="7"/>
    </row>
    <row r="138" spans="1:20" ht="15" customHeight="1" x14ac:dyDescent="0.5">
      <c r="A138" s="21" t="s">
        <v>11</v>
      </c>
      <c r="B138" s="17">
        <v>0</v>
      </c>
      <c r="C138" s="17">
        <v>0</v>
      </c>
      <c r="D138" s="17">
        <v>0</v>
      </c>
      <c r="E138" s="17">
        <v>0</v>
      </c>
      <c r="F138" s="17">
        <v>0</v>
      </c>
      <c r="G138" s="17">
        <v>0</v>
      </c>
      <c r="H138" s="17">
        <v>0</v>
      </c>
      <c r="I138" s="17">
        <v>0</v>
      </c>
      <c r="J138" s="17">
        <v>0</v>
      </c>
      <c r="K138" s="17">
        <v>0</v>
      </c>
      <c r="L138" s="17">
        <v>0</v>
      </c>
      <c r="M138" s="17">
        <v>0</v>
      </c>
      <c r="N138" s="17">
        <f>-N51</f>
        <v>6.3</v>
      </c>
      <c r="O138" s="7"/>
      <c r="P138" s="17">
        <v>0</v>
      </c>
      <c r="Q138" s="17">
        <v>0</v>
      </c>
      <c r="R138" s="17">
        <v>0</v>
      </c>
      <c r="S138" s="17">
        <v>0</v>
      </c>
      <c r="T138" s="7"/>
    </row>
    <row r="139" spans="1:20" ht="15" customHeight="1" x14ac:dyDescent="0.5">
      <c r="A139" s="21" t="s">
        <v>12</v>
      </c>
      <c r="B139" s="17">
        <v>0</v>
      </c>
      <c r="C139" s="17">
        <v>0</v>
      </c>
      <c r="D139" s="17">
        <v>0</v>
      </c>
      <c r="E139" s="17">
        <v>0</v>
      </c>
      <c r="F139" s="17">
        <v>0</v>
      </c>
      <c r="G139" s="17">
        <v>0</v>
      </c>
      <c r="H139" s="17">
        <v>0</v>
      </c>
      <c r="I139" s="17">
        <v>0</v>
      </c>
      <c r="J139" s="17">
        <v>0</v>
      </c>
      <c r="K139" s="17">
        <v>0</v>
      </c>
      <c r="L139" s="17">
        <v>0</v>
      </c>
      <c r="M139" s="17">
        <v>0</v>
      </c>
      <c r="N139" s="17">
        <f>-N59</f>
        <v>2.2999999999999998</v>
      </c>
      <c r="O139" s="7"/>
      <c r="P139" s="17">
        <v>0</v>
      </c>
      <c r="Q139" s="17">
        <v>0</v>
      </c>
      <c r="R139" s="17">
        <v>0</v>
      </c>
      <c r="S139" s="17">
        <v>0</v>
      </c>
      <c r="T139" s="7"/>
    </row>
    <row r="140" spans="1:20" ht="15" customHeight="1" x14ac:dyDescent="0.5">
      <c r="A140" s="3" t="s">
        <v>59</v>
      </c>
      <c r="B140" s="7"/>
      <c r="C140" s="7"/>
      <c r="D140" s="7"/>
      <c r="E140" s="7"/>
      <c r="F140" s="7"/>
      <c r="G140" s="7"/>
      <c r="H140" s="7"/>
      <c r="I140" s="7"/>
      <c r="J140" s="7"/>
      <c r="K140" s="7"/>
      <c r="L140" s="7"/>
      <c r="M140" s="7"/>
      <c r="N140" s="7"/>
      <c r="O140" s="7"/>
      <c r="P140" s="7"/>
      <c r="Q140" s="7"/>
      <c r="R140" s="7"/>
      <c r="S140" s="7"/>
      <c r="T140" s="7"/>
    </row>
    <row r="141" spans="1:20" ht="15" customHeight="1" x14ac:dyDescent="0.5">
      <c r="A141" s="21" t="s">
        <v>13</v>
      </c>
      <c r="B141" s="17">
        <v>0</v>
      </c>
      <c r="C141" s="17">
        <v>0</v>
      </c>
      <c r="D141" s="17">
        <v>0</v>
      </c>
      <c r="E141" s="17">
        <v>0</v>
      </c>
      <c r="F141" s="17">
        <v>0</v>
      </c>
      <c r="G141" s="17">
        <v>0</v>
      </c>
      <c r="H141" s="17">
        <v>0</v>
      </c>
      <c r="I141" s="17">
        <v>0</v>
      </c>
      <c r="J141" s="17">
        <v>0</v>
      </c>
      <c r="K141" s="17">
        <v>0</v>
      </c>
      <c r="L141" s="17">
        <v>0</v>
      </c>
      <c r="M141" s="17">
        <f>-M63</f>
        <v>398.2</v>
      </c>
      <c r="N141" s="17">
        <f>-N63</f>
        <v>17.3</v>
      </c>
      <c r="O141" s="7"/>
      <c r="P141" s="17">
        <v>0</v>
      </c>
      <c r="Q141" s="17">
        <v>0</v>
      </c>
      <c r="R141" s="17">
        <v>0</v>
      </c>
      <c r="S141" s="17">
        <v>398.2</v>
      </c>
      <c r="T141" s="7"/>
    </row>
    <row r="142" spans="1:20" ht="15.75" customHeight="1" x14ac:dyDescent="0.5">
      <c r="A142" s="3" t="s">
        <v>60</v>
      </c>
      <c r="B142" s="7"/>
      <c r="C142" s="7"/>
      <c r="D142" s="7"/>
      <c r="E142" s="7"/>
      <c r="F142" s="7"/>
      <c r="G142" s="7"/>
      <c r="H142" s="7"/>
      <c r="I142" s="7"/>
      <c r="J142" s="7"/>
      <c r="K142" s="7"/>
      <c r="L142" s="7"/>
      <c r="M142" s="7"/>
      <c r="N142" s="7"/>
      <c r="O142" s="7"/>
      <c r="P142" s="7"/>
      <c r="Q142" s="7"/>
      <c r="R142" s="7"/>
      <c r="S142" s="7"/>
      <c r="T142" s="7"/>
    </row>
    <row r="143" spans="1:20" ht="15" customHeight="1" x14ac:dyDescent="0.5">
      <c r="A143" s="21" t="s">
        <v>61</v>
      </c>
      <c r="B143" s="17">
        <v>0</v>
      </c>
      <c r="C143" s="22">
        <v>0</v>
      </c>
      <c r="D143" s="22">
        <v>0</v>
      </c>
      <c r="E143" s="22">
        <v>0</v>
      </c>
      <c r="F143" s="22">
        <v>0</v>
      </c>
      <c r="G143" s="17">
        <f t="shared" ref="G143:N143" si="54">G87</f>
        <v>-7.4</v>
      </c>
      <c r="H143" s="17">
        <f t="shared" si="54"/>
        <v>1.7</v>
      </c>
      <c r="I143" s="17">
        <f t="shared" si="54"/>
        <v>1.2</v>
      </c>
      <c r="J143" s="17">
        <f t="shared" si="54"/>
        <v>-11</v>
      </c>
      <c r="K143" s="17">
        <f t="shared" si="54"/>
        <v>-6.5</v>
      </c>
      <c r="L143" s="17">
        <f t="shared" si="54"/>
        <v>0</v>
      </c>
      <c r="M143" s="17">
        <f t="shared" si="54"/>
        <v>0</v>
      </c>
      <c r="N143" s="17">
        <f t="shared" si="54"/>
        <v>0</v>
      </c>
      <c r="O143" s="7"/>
      <c r="P143" s="17">
        <v>0</v>
      </c>
      <c r="Q143" s="17">
        <v>0</v>
      </c>
      <c r="R143" s="17">
        <v>-4.5</v>
      </c>
      <c r="S143" s="17">
        <v>-17.5</v>
      </c>
      <c r="T143" s="7"/>
    </row>
    <row r="144" spans="1:20" ht="15" customHeight="1" x14ac:dyDescent="0.5">
      <c r="A144" s="3" t="s">
        <v>48</v>
      </c>
      <c r="B144" s="7"/>
      <c r="C144" s="7"/>
      <c r="D144" s="7"/>
      <c r="E144" s="7"/>
      <c r="F144" s="7"/>
      <c r="G144" s="7"/>
      <c r="H144" s="7"/>
      <c r="I144" s="7"/>
      <c r="J144" s="7"/>
      <c r="K144" s="7"/>
      <c r="L144" s="7"/>
      <c r="M144" s="7"/>
      <c r="N144" s="7"/>
      <c r="O144" s="7"/>
      <c r="P144" s="7"/>
      <c r="Q144" s="7"/>
      <c r="R144" s="7"/>
      <c r="S144" s="7"/>
      <c r="T144" s="7"/>
    </row>
    <row r="145" spans="1:20" ht="15" customHeight="1" x14ac:dyDescent="0.5">
      <c r="A145" s="21" t="s">
        <v>54</v>
      </c>
      <c r="B145" s="17">
        <v>-4</v>
      </c>
      <c r="C145" s="17">
        <v>-3</v>
      </c>
      <c r="D145" s="17">
        <v>-4.2</v>
      </c>
      <c r="E145" s="17">
        <v>-1.7</v>
      </c>
      <c r="F145" s="17">
        <f t="shared" ref="F145:N145" si="55">F91</f>
        <v>-10.9</v>
      </c>
      <c r="G145" s="17">
        <f t="shared" si="55"/>
        <v>-3.7</v>
      </c>
      <c r="H145" s="17">
        <f t="shared" si="55"/>
        <v>-3.4</v>
      </c>
      <c r="I145" s="17">
        <f t="shared" si="55"/>
        <v>-3.3</v>
      </c>
      <c r="J145" s="17">
        <f t="shared" si="55"/>
        <v>-4.8</v>
      </c>
      <c r="K145" s="17">
        <f t="shared" si="55"/>
        <v>-1.2</v>
      </c>
      <c r="L145" s="17">
        <f t="shared" si="55"/>
        <v>-4.7</v>
      </c>
      <c r="M145" s="17">
        <f t="shared" si="55"/>
        <v>-10.5</v>
      </c>
      <c r="N145" s="17">
        <f t="shared" si="55"/>
        <v>-11.9</v>
      </c>
      <c r="O145" s="7"/>
      <c r="P145" s="17">
        <v>-2.4</v>
      </c>
      <c r="Q145" s="17">
        <v>-12.9</v>
      </c>
      <c r="R145" s="17">
        <v>-21.3</v>
      </c>
      <c r="S145" s="17">
        <v>-21.2</v>
      </c>
      <c r="T145" s="7"/>
    </row>
  </sheetData>
  <mergeCells count="4">
    <mergeCell ref="B5:N5"/>
    <mergeCell ref="P23:Q23"/>
    <mergeCell ref="P96:Q96"/>
    <mergeCell ref="B98:N98"/>
  </mergeCells>
  <pageMargins left="0.75" right="0.75" top="1" bottom="1" header="0.5" footer="0.5"/>
  <ignoredErrors>
    <ignoredError sqref="F14:K14 S8:S9 M30:M33 S20:S24 S27 S30:S31" formulaRange="1"/>
    <ignoredError sqref="B75:N75 B56:N57 B114:N115 B87:N87 B61:N61 B60:L60 N60 B34:L53 N34 N38 N36 N45 N43 N53 N50 N51 B59:N59 B73:N73 B72:N72 B85:N85 B83:N83 N41 N39 P39:Q39 N48 N46 P46:Q46 B54:N54 P54:Q54 B64:N65 B62:N62 P62:Q62 B68:N69 B66:N66 P66:Q66 B78:N79 B76:N76 P76:Q76 B77:N77 P77:Q77 B81:N81 B80:N80 P80:Q80 P81:Q81 B82:N82 B86:N86 P86:Q86 B89:N89 B88:N88 P88:Q88 B93:N98 B90:N90 P90:Q90 N40 P40:Q40 N47 P47:Q47 B55:N55 P55:Q55 N42 P42:Q42 B58:N58 P58:Q58 N35 P35:Q35 N49 P49:Q49 B63:N63 P63:Q63 B67:N67 P67:Q67 B71:N71 B70:N70 P70:Q70 P71:Q71 P73:Q73 N37 P37:Q37 N44 P44:Q44 N52 P52:Q52 P60:Q60 B74:N74 P74:Q74 B84:N84 P84:Q84 B91:N91 P91:Q91 B92:N92 P92:Q92 B102:N102 B99:N99 P99:Q99 B100:N100 P100:Q100 B101:N101 P101:Q101 B106:N106 B103:N103 P103:Q103 B104:N104 P104:Q104 B105:N105 P105:Q105 B108:N108 B107:N107 P107:Q107 P108:Q108 B109:N109 P109:Q109 B110:N110 P110:Q110 B111:N111 P111:Q111 B112:N112 P112:Q112 B113:N113 P113:Q113 P75:Q75 P56:Q57 P114:Q115 P87:Q87 P61:Q61 P34:Q34 P38:Q38 P45:Q45 P53:Q53 P85:Q85 P41:Q41 P48:Q48 P64:Q65 P68:Q69 P78:Q79 P89:Q89 P93:Q98 P102:Q102 P106:Q106" formula="1"/>
    <ignoredError sqref="M60 M34:M53 S14" formula="1"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51"/>
  <sheetViews>
    <sheetView showGridLines="0" showRuler="0" topLeftCell="A13" zoomScale="120" zoomScaleNormal="120" workbookViewId="0">
      <selection activeCell="I17" sqref="I17"/>
    </sheetView>
  </sheetViews>
  <sheetFormatPr defaultColWidth="12.77734375" defaultRowHeight="12.3" x14ac:dyDescent="0.4"/>
  <cols>
    <col min="1" max="1" width="51.44140625" customWidth="1"/>
    <col min="2" max="11" width="16.6640625" customWidth="1"/>
  </cols>
  <sheetData>
    <row r="1" spans="1:12" ht="15" customHeight="1" x14ac:dyDescent="0.5">
      <c r="A1" s="2" t="s">
        <v>0</v>
      </c>
      <c r="B1" s="7"/>
      <c r="C1" s="7"/>
      <c r="D1" s="7"/>
      <c r="E1" s="7"/>
      <c r="F1" s="7"/>
      <c r="G1" s="7"/>
      <c r="H1" s="7"/>
      <c r="I1" s="7"/>
      <c r="J1" s="7"/>
      <c r="K1" s="7"/>
    </row>
    <row r="2" spans="1:12" ht="15" customHeight="1" x14ac:dyDescent="0.5">
      <c r="A2" s="2" t="s">
        <v>62</v>
      </c>
      <c r="B2" s="7"/>
      <c r="C2" s="7"/>
      <c r="D2" s="7"/>
      <c r="E2" s="7"/>
      <c r="F2" s="7"/>
      <c r="G2" s="7"/>
      <c r="H2" s="7"/>
      <c r="I2" s="7"/>
      <c r="J2" s="7"/>
      <c r="K2" s="7"/>
    </row>
    <row r="3" spans="1:12" ht="15" customHeight="1" x14ac:dyDescent="0.5">
      <c r="A3" s="3" t="s">
        <v>2</v>
      </c>
      <c r="B3" s="7"/>
      <c r="C3" s="7"/>
      <c r="D3" s="7"/>
      <c r="E3" s="7"/>
      <c r="F3" s="7"/>
      <c r="G3" s="7"/>
      <c r="H3" s="7"/>
      <c r="I3" s="7"/>
      <c r="J3" s="7"/>
      <c r="K3" s="7"/>
    </row>
    <row r="4" spans="1:12" ht="15" customHeight="1" x14ac:dyDescent="0.5">
      <c r="A4" s="7"/>
      <c r="B4" s="4" t="s">
        <v>63</v>
      </c>
      <c r="C4" s="4" t="s">
        <v>63</v>
      </c>
      <c r="D4" s="4" t="s">
        <v>63</v>
      </c>
      <c r="E4" s="4" t="s">
        <v>63</v>
      </c>
      <c r="F4" s="4" t="s">
        <v>63</v>
      </c>
      <c r="G4" s="4" t="s">
        <v>63</v>
      </c>
      <c r="H4" s="4" t="s">
        <v>63</v>
      </c>
      <c r="I4" s="4" t="s">
        <v>63</v>
      </c>
      <c r="J4" s="4" t="s">
        <v>63</v>
      </c>
      <c r="K4" s="4" t="s">
        <v>63</v>
      </c>
    </row>
    <row r="5" spans="1:12" ht="15" customHeight="1" x14ac:dyDescent="0.5">
      <c r="A5" s="7"/>
      <c r="B5" s="5">
        <v>43465</v>
      </c>
      <c r="C5" s="5">
        <v>43555</v>
      </c>
      <c r="D5" s="5">
        <v>43646</v>
      </c>
      <c r="E5" s="5">
        <v>43738</v>
      </c>
      <c r="F5" s="5">
        <v>43830</v>
      </c>
      <c r="G5" s="5">
        <v>43921</v>
      </c>
      <c r="H5" s="5">
        <v>44012</v>
      </c>
      <c r="I5" s="5">
        <v>44104</v>
      </c>
      <c r="J5" s="5">
        <v>44196</v>
      </c>
      <c r="K5" s="5">
        <v>44286</v>
      </c>
    </row>
    <row r="6" spans="1:12" ht="15" customHeight="1" x14ac:dyDescent="0.5">
      <c r="A6" s="7"/>
      <c r="B6" s="6" t="s">
        <v>5</v>
      </c>
      <c r="C6" s="6" t="s">
        <v>4</v>
      </c>
      <c r="D6" s="6" t="s">
        <v>4</v>
      </c>
      <c r="E6" s="6" t="s">
        <v>4</v>
      </c>
      <c r="F6" s="6" t="s">
        <v>5</v>
      </c>
      <c r="G6" s="6" t="s">
        <v>4</v>
      </c>
      <c r="H6" s="6" t="s">
        <v>4</v>
      </c>
      <c r="I6" s="6" t="s">
        <v>4</v>
      </c>
      <c r="J6" s="6" t="s">
        <v>5</v>
      </c>
      <c r="K6" s="6" t="s">
        <v>4</v>
      </c>
    </row>
    <row r="7" spans="1:12" ht="15" customHeight="1" x14ac:dyDescent="0.5">
      <c r="A7" s="2" t="s">
        <v>64</v>
      </c>
      <c r="B7" s="25"/>
      <c r="C7" s="25"/>
      <c r="D7" s="25"/>
      <c r="E7" s="25"/>
      <c r="F7" s="25"/>
      <c r="G7" s="25"/>
      <c r="H7" s="25"/>
      <c r="I7" s="25"/>
      <c r="J7" s="25"/>
      <c r="K7" s="25"/>
    </row>
    <row r="8" spans="1:12" ht="15" customHeight="1" x14ac:dyDescent="0.5">
      <c r="A8" s="7" t="s">
        <v>65</v>
      </c>
      <c r="B8" s="7"/>
      <c r="C8" s="7"/>
      <c r="D8" s="7"/>
      <c r="E8" s="7"/>
      <c r="F8" s="7"/>
      <c r="G8" s="7"/>
      <c r="H8" s="7"/>
      <c r="I8" s="7"/>
      <c r="J8" s="7"/>
      <c r="K8" s="7"/>
    </row>
    <row r="9" spans="1:12" ht="15" customHeight="1" x14ac:dyDescent="0.5">
      <c r="A9" s="9" t="s">
        <v>66</v>
      </c>
      <c r="B9" s="17">
        <v>519.29999999999995</v>
      </c>
      <c r="C9" s="17">
        <v>359.2</v>
      </c>
      <c r="D9" s="17">
        <v>343.6</v>
      </c>
      <c r="E9" s="17">
        <v>443.2</v>
      </c>
      <c r="F9" s="17">
        <v>551.29999999999995</v>
      </c>
      <c r="G9" s="17">
        <v>486.4</v>
      </c>
      <c r="H9" s="17">
        <v>334.1</v>
      </c>
      <c r="I9" s="17">
        <v>452.7</v>
      </c>
      <c r="J9" s="17">
        <v>314.89999999999998</v>
      </c>
      <c r="K9" s="17">
        <v>845.5</v>
      </c>
      <c r="L9" s="58"/>
    </row>
    <row r="10" spans="1:12" ht="15" customHeight="1" x14ac:dyDescent="0.5">
      <c r="A10" s="9" t="s">
        <v>67</v>
      </c>
      <c r="B10" s="12">
        <v>570</v>
      </c>
      <c r="C10" s="12">
        <v>556</v>
      </c>
      <c r="D10" s="12">
        <v>629.20000000000005</v>
      </c>
      <c r="E10" s="12">
        <v>587.70000000000005</v>
      </c>
      <c r="F10" s="12">
        <v>607.70000000000005</v>
      </c>
      <c r="G10" s="12">
        <v>614.4</v>
      </c>
      <c r="H10" s="12">
        <v>783.5</v>
      </c>
      <c r="I10" s="12">
        <v>773.8</v>
      </c>
      <c r="J10" s="12">
        <v>806.4</v>
      </c>
      <c r="K10" s="12">
        <v>1070.9000000000001</v>
      </c>
      <c r="L10" s="58"/>
    </row>
    <row r="11" spans="1:12" ht="15" customHeight="1" x14ac:dyDescent="0.5">
      <c r="A11" s="9" t="s">
        <v>68</v>
      </c>
      <c r="B11" s="12">
        <v>28.6</v>
      </c>
      <c r="C11" s="12">
        <v>34.1</v>
      </c>
      <c r="D11" s="12">
        <v>37.6</v>
      </c>
      <c r="E11" s="12">
        <v>38.4</v>
      </c>
      <c r="F11" s="12">
        <v>36.700000000000003</v>
      </c>
      <c r="G11" s="12">
        <v>36.9</v>
      </c>
      <c r="H11" s="12">
        <v>45.6</v>
      </c>
      <c r="I11" s="12">
        <v>49.6</v>
      </c>
      <c r="J11" s="12">
        <v>43.4</v>
      </c>
      <c r="K11" s="12">
        <v>50.5</v>
      </c>
      <c r="L11" s="58"/>
    </row>
    <row r="12" spans="1:12" ht="15" customHeight="1" x14ac:dyDescent="0.5">
      <c r="A12" s="9" t="s">
        <v>69</v>
      </c>
      <c r="B12" s="10">
        <v>92.3</v>
      </c>
      <c r="C12" s="10">
        <v>58.3</v>
      </c>
      <c r="D12" s="10">
        <v>57.3</v>
      </c>
      <c r="E12" s="10">
        <v>64.3</v>
      </c>
      <c r="F12" s="10">
        <v>47.5</v>
      </c>
      <c r="G12" s="10">
        <v>57.5</v>
      </c>
      <c r="H12" s="10">
        <v>59.1</v>
      </c>
      <c r="I12" s="10">
        <v>54.1</v>
      </c>
      <c r="J12" s="10">
        <v>62.8</v>
      </c>
      <c r="K12" s="10">
        <v>67.099999999999994</v>
      </c>
      <c r="L12" s="58"/>
    </row>
    <row r="13" spans="1:12" ht="15" customHeight="1" x14ac:dyDescent="0.5">
      <c r="A13" s="7" t="s">
        <v>70</v>
      </c>
      <c r="B13" s="11">
        <v>1210.2</v>
      </c>
      <c r="C13" s="11">
        <f t="shared" ref="C13:K13" si="0">SUM(C9:C12)</f>
        <v>1007.6</v>
      </c>
      <c r="D13" s="11">
        <f t="shared" si="0"/>
        <v>1067.7</v>
      </c>
      <c r="E13" s="11">
        <f t="shared" si="0"/>
        <v>1133.6000000000001</v>
      </c>
      <c r="F13" s="11">
        <f t="shared" si="0"/>
        <v>1243.2</v>
      </c>
      <c r="G13" s="11">
        <f t="shared" si="0"/>
        <v>1195.2</v>
      </c>
      <c r="H13" s="11">
        <f t="shared" si="0"/>
        <v>1222.2999999999997</v>
      </c>
      <c r="I13" s="11">
        <f t="shared" si="0"/>
        <v>1330.1999999999998</v>
      </c>
      <c r="J13" s="11">
        <f t="shared" si="0"/>
        <v>1227.5</v>
      </c>
      <c r="K13" s="11">
        <f t="shared" si="0"/>
        <v>2034</v>
      </c>
      <c r="L13" s="58"/>
    </row>
    <row r="14" spans="1:12" ht="15" customHeight="1" x14ac:dyDescent="0.5">
      <c r="A14" s="7" t="s">
        <v>71</v>
      </c>
      <c r="B14" s="12">
        <v>310.60000000000002</v>
      </c>
      <c r="C14" s="12">
        <v>340.9</v>
      </c>
      <c r="D14" s="12">
        <v>369.3</v>
      </c>
      <c r="E14" s="12">
        <v>416.6</v>
      </c>
      <c r="F14" s="12">
        <v>445.3</v>
      </c>
      <c r="G14" s="12">
        <v>473.2</v>
      </c>
      <c r="H14" s="12">
        <v>475.6</v>
      </c>
      <c r="I14" s="12">
        <v>488.4</v>
      </c>
      <c r="J14" s="12">
        <v>338.7</v>
      </c>
      <c r="K14" s="12">
        <v>330.8</v>
      </c>
      <c r="L14" s="58"/>
    </row>
    <row r="15" spans="1:12" ht="15" customHeight="1" x14ac:dyDescent="0.5">
      <c r="A15" s="7" t="s">
        <v>72</v>
      </c>
      <c r="B15" s="12">
        <v>0</v>
      </c>
      <c r="C15" s="12">
        <v>430.4</v>
      </c>
      <c r="D15" s="12">
        <v>575.70000000000005</v>
      </c>
      <c r="E15" s="12">
        <v>581.70000000000005</v>
      </c>
      <c r="F15" s="12">
        <v>657.9</v>
      </c>
      <c r="G15" s="12">
        <v>708.1</v>
      </c>
      <c r="H15" s="12">
        <v>701.6</v>
      </c>
      <c r="I15" s="12">
        <v>705.9</v>
      </c>
      <c r="J15" s="12">
        <v>470.5</v>
      </c>
      <c r="K15" s="12">
        <v>455.9</v>
      </c>
      <c r="L15" s="58"/>
    </row>
    <row r="16" spans="1:12" ht="15" customHeight="1" x14ac:dyDescent="0.5">
      <c r="A16" s="7" t="s">
        <v>73</v>
      </c>
      <c r="B16" s="12">
        <v>14.7</v>
      </c>
      <c r="C16" s="12">
        <v>57.4</v>
      </c>
      <c r="D16" s="12">
        <v>53.7</v>
      </c>
      <c r="E16" s="12">
        <v>50.1</v>
      </c>
      <c r="F16" s="12">
        <v>47.4</v>
      </c>
      <c r="G16" s="12">
        <v>44.4</v>
      </c>
      <c r="H16" s="12">
        <v>40.5</v>
      </c>
      <c r="I16" s="12">
        <v>37</v>
      </c>
      <c r="J16" s="12">
        <v>33.5</v>
      </c>
      <c r="K16" s="12">
        <v>53</v>
      </c>
      <c r="L16" s="58"/>
    </row>
    <row r="17" spans="1:12" ht="15" customHeight="1" x14ac:dyDescent="0.5">
      <c r="A17" s="7" t="s">
        <v>74</v>
      </c>
      <c r="B17" s="12">
        <v>96.5</v>
      </c>
      <c r="C17" s="12">
        <v>230.4</v>
      </c>
      <c r="D17" s="12">
        <v>230.9</v>
      </c>
      <c r="E17" s="12">
        <v>231.8</v>
      </c>
      <c r="F17" s="12">
        <v>234.5</v>
      </c>
      <c r="G17" s="12">
        <v>233.3</v>
      </c>
      <c r="H17" s="12">
        <v>234.7</v>
      </c>
      <c r="I17" s="12">
        <v>234.3</v>
      </c>
      <c r="J17" s="12">
        <v>236.9</v>
      </c>
      <c r="K17" s="12">
        <v>346</v>
      </c>
      <c r="L17" s="58"/>
    </row>
    <row r="18" spans="1:12" ht="15" customHeight="1" x14ac:dyDescent="0.5">
      <c r="A18" s="7" t="s">
        <v>75</v>
      </c>
      <c r="B18" s="10">
        <v>62.1</v>
      </c>
      <c r="C18" s="10">
        <v>61.9</v>
      </c>
      <c r="D18" s="10">
        <v>67.599999999999994</v>
      </c>
      <c r="E18" s="10">
        <v>72.8</v>
      </c>
      <c r="F18" s="10">
        <v>70.900000000000006</v>
      </c>
      <c r="G18" s="10">
        <v>63.1</v>
      </c>
      <c r="H18" s="10">
        <v>67.599999999999994</v>
      </c>
      <c r="I18" s="10">
        <v>66.5</v>
      </c>
      <c r="J18" s="10">
        <v>80.099999999999994</v>
      </c>
      <c r="K18" s="10">
        <v>87.6</v>
      </c>
      <c r="L18" s="58"/>
    </row>
    <row r="19" spans="1:12" ht="15.75" customHeight="1" x14ac:dyDescent="0.5">
      <c r="A19" s="2" t="s">
        <v>76</v>
      </c>
      <c r="B19" s="15">
        <v>1694.1</v>
      </c>
      <c r="C19" s="15">
        <f t="shared" ref="C19:K19" si="1">SUM(C13:C18)</f>
        <v>2128.6000000000004</v>
      </c>
      <c r="D19" s="15">
        <f t="shared" si="1"/>
        <v>2364.9</v>
      </c>
      <c r="E19" s="15">
        <f t="shared" si="1"/>
        <v>2486.6000000000008</v>
      </c>
      <c r="F19" s="15">
        <f t="shared" si="1"/>
        <v>2699.2000000000003</v>
      </c>
      <c r="G19" s="15">
        <f t="shared" si="1"/>
        <v>2717.3</v>
      </c>
      <c r="H19" s="15">
        <f t="shared" si="1"/>
        <v>2742.2999999999993</v>
      </c>
      <c r="I19" s="15">
        <f t="shared" si="1"/>
        <v>2862.3</v>
      </c>
      <c r="J19" s="15">
        <f t="shared" si="1"/>
        <v>2387.1999999999998</v>
      </c>
      <c r="K19" s="15">
        <f t="shared" si="1"/>
        <v>3307.3</v>
      </c>
      <c r="L19" s="58"/>
    </row>
    <row r="20" spans="1:12" ht="15.75" customHeight="1" x14ac:dyDescent="0.5">
      <c r="A20" s="2" t="s">
        <v>77</v>
      </c>
      <c r="B20" s="26"/>
      <c r="C20" s="26"/>
      <c r="D20" s="26"/>
      <c r="E20" s="26"/>
      <c r="F20" s="26"/>
      <c r="G20" s="26"/>
      <c r="H20" s="26"/>
      <c r="I20" s="26"/>
      <c r="J20" s="26"/>
      <c r="K20" s="26"/>
    </row>
    <row r="21" spans="1:12" ht="15" customHeight="1" x14ac:dyDescent="0.5">
      <c r="A21" s="7" t="s">
        <v>78</v>
      </c>
      <c r="B21" s="18"/>
      <c r="C21" s="18"/>
      <c r="D21" s="18"/>
      <c r="E21" s="18"/>
      <c r="F21" s="18"/>
      <c r="G21" s="18"/>
      <c r="H21" s="18"/>
      <c r="I21" s="18"/>
      <c r="J21" s="18"/>
      <c r="K21" s="18"/>
    </row>
    <row r="22" spans="1:12" ht="15" customHeight="1" x14ac:dyDescent="0.5">
      <c r="A22" s="9" t="s">
        <v>79</v>
      </c>
      <c r="B22" s="17">
        <v>33.299999999999997</v>
      </c>
      <c r="C22" s="17">
        <v>27.4</v>
      </c>
      <c r="D22" s="17">
        <v>31.8</v>
      </c>
      <c r="E22" s="17">
        <v>31.3</v>
      </c>
      <c r="F22" s="17">
        <v>40.700000000000003</v>
      </c>
      <c r="G22" s="17">
        <v>38.799999999999997</v>
      </c>
      <c r="H22" s="17">
        <v>26.3</v>
      </c>
      <c r="I22" s="17">
        <v>29.5</v>
      </c>
      <c r="J22" s="17">
        <v>18.7</v>
      </c>
      <c r="K22" s="17">
        <v>27.7</v>
      </c>
      <c r="L22" s="58"/>
    </row>
    <row r="23" spans="1:12" ht="15" customHeight="1" x14ac:dyDescent="0.5">
      <c r="A23" s="9" t="s">
        <v>80</v>
      </c>
      <c r="B23" s="12">
        <v>164.5</v>
      </c>
      <c r="C23" s="12">
        <v>148.80000000000001</v>
      </c>
      <c r="D23" s="12">
        <v>149.4</v>
      </c>
      <c r="E23" s="12">
        <v>149.9</v>
      </c>
      <c r="F23" s="12">
        <v>161.9</v>
      </c>
      <c r="G23" s="12">
        <v>149.5</v>
      </c>
      <c r="H23" s="12">
        <v>134.5</v>
      </c>
      <c r="I23" s="12">
        <v>129.4</v>
      </c>
      <c r="J23" s="12">
        <v>156.69999999999999</v>
      </c>
      <c r="K23" s="12">
        <v>169.9</v>
      </c>
      <c r="L23" s="58"/>
    </row>
    <row r="24" spans="1:12" ht="15" customHeight="1" x14ac:dyDescent="0.5">
      <c r="A24" s="9" t="s">
        <v>81</v>
      </c>
      <c r="B24" s="12">
        <v>80.900000000000006</v>
      </c>
      <c r="C24" s="12">
        <v>36.4</v>
      </c>
      <c r="D24" s="12">
        <v>57.4</v>
      </c>
      <c r="E24" s="12">
        <v>79.099999999999994</v>
      </c>
      <c r="F24" s="12">
        <v>101.4</v>
      </c>
      <c r="G24" s="12">
        <v>41.4</v>
      </c>
      <c r="H24" s="12">
        <v>71.099999999999994</v>
      </c>
      <c r="I24" s="12">
        <v>93.3</v>
      </c>
      <c r="J24" s="12">
        <v>113.6</v>
      </c>
      <c r="K24" s="12">
        <v>43.4</v>
      </c>
      <c r="L24" s="58"/>
    </row>
    <row r="25" spans="1:12" ht="15" customHeight="1" x14ac:dyDescent="0.5">
      <c r="A25" s="9" t="s">
        <v>82</v>
      </c>
      <c r="B25" s="12">
        <v>0</v>
      </c>
      <c r="C25" s="12">
        <v>74.099999999999994</v>
      </c>
      <c r="D25" s="12">
        <v>78.3</v>
      </c>
      <c r="E25" s="12">
        <v>76</v>
      </c>
      <c r="F25" s="12">
        <v>79.900000000000006</v>
      </c>
      <c r="G25" s="12">
        <v>84.3</v>
      </c>
      <c r="H25" s="12">
        <v>82.6</v>
      </c>
      <c r="I25" s="12">
        <v>89.7</v>
      </c>
      <c r="J25" s="12">
        <v>88.7</v>
      </c>
      <c r="K25" s="12">
        <v>87.7</v>
      </c>
      <c r="L25" s="58"/>
    </row>
    <row r="26" spans="1:12" ht="15" customHeight="1" x14ac:dyDescent="0.5">
      <c r="A26" s="9" t="s">
        <v>83</v>
      </c>
      <c r="B26" s="12">
        <v>73.8</v>
      </c>
      <c r="C26" s="12">
        <v>70.7</v>
      </c>
      <c r="D26" s="12">
        <v>68.900000000000006</v>
      </c>
      <c r="E26" s="12">
        <v>70.900000000000006</v>
      </c>
      <c r="F26" s="12">
        <v>76.7</v>
      </c>
      <c r="G26" s="12">
        <v>80</v>
      </c>
      <c r="H26" s="12">
        <v>83.8</v>
      </c>
      <c r="I26" s="12">
        <v>86.4</v>
      </c>
      <c r="J26" s="12">
        <v>99.6</v>
      </c>
      <c r="K26" s="12">
        <v>105.2</v>
      </c>
      <c r="L26" s="58"/>
    </row>
    <row r="27" spans="1:12" ht="15" customHeight="1" x14ac:dyDescent="0.5">
      <c r="A27" s="9" t="s">
        <v>84</v>
      </c>
      <c r="B27" s="10">
        <v>485</v>
      </c>
      <c r="C27" s="10">
        <v>508.4</v>
      </c>
      <c r="D27" s="10">
        <v>517.29999999999995</v>
      </c>
      <c r="E27" s="10">
        <v>541.1</v>
      </c>
      <c r="F27" s="10">
        <v>554.20000000000005</v>
      </c>
      <c r="G27" s="10">
        <v>576.79999999999995</v>
      </c>
      <c r="H27" s="10">
        <v>583.5</v>
      </c>
      <c r="I27" s="10">
        <v>598.6</v>
      </c>
      <c r="J27" s="10">
        <v>610.5</v>
      </c>
      <c r="K27" s="10">
        <v>641</v>
      </c>
      <c r="L27" s="58"/>
    </row>
    <row r="28" spans="1:12" ht="15" customHeight="1" x14ac:dyDescent="0.5">
      <c r="A28" s="7" t="s">
        <v>85</v>
      </c>
      <c r="B28" s="11">
        <v>837.5</v>
      </c>
      <c r="C28" s="11">
        <f t="shared" ref="C28:K28" si="2">SUM(C22:C27)</f>
        <v>865.8</v>
      </c>
      <c r="D28" s="11">
        <f t="shared" si="2"/>
        <v>903.1</v>
      </c>
      <c r="E28" s="11">
        <f t="shared" si="2"/>
        <v>948.30000000000007</v>
      </c>
      <c r="F28" s="11">
        <f t="shared" si="2"/>
        <v>1014.8</v>
      </c>
      <c r="G28" s="11">
        <f t="shared" si="2"/>
        <v>970.8</v>
      </c>
      <c r="H28" s="11">
        <f t="shared" si="2"/>
        <v>981.8</v>
      </c>
      <c r="I28" s="11">
        <f t="shared" si="2"/>
        <v>1026.9000000000001</v>
      </c>
      <c r="J28" s="11">
        <f t="shared" si="2"/>
        <v>1087.8</v>
      </c>
      <c r="K28" s="11">
        <f t="shared" si="2"/>
        <v>1074.9000000000001</v>
      </c>
      <c r="L28" s="58"/>
    </row>
    <row r="29" spans="1:12" ht="15" customHeight="1" x14ac:dyDescent="0.5">
      <c r="A29" s="7" t="s">
        <v>86</v>
      </c>
      <c r="B29" s="12">
        <v>0</v>
      </c>
      <c r="C29" s="12">
        <v>441.5</v>
      </c>
      <c r="D29" s="12">
        <v>601.4</v>
      </c>
      <c r="E29" s="12">
        <v>626.20000000000005</v>
      </c>
      <c r="F29" s="12">
        <v>711.9</v>
      </c>
      <c r="G29" s="12">
        <v>771.6</v>
      </c>
      <c r="H29" s="12">
        <v>771.3</v>
      </c>
      <c r="I29" s="12">
        <v>777.3</v>
      </c>
      <c r="J29" s="12">
        <v>759.6</v>
      </c>
      <c r="K29" s="12">
        <v>744.6</v>
      </c>
      <c r="L29" s="58"/>
    </row>
    <row r="30" spans="1:12" ht="15" customHeight="1" x14ac:dyDescent="0.5">
      <c r="A30" s="7" t="s">
        <v>87</v>
      </c>
      <c r="B30" s="12">
        <v>89.9</v>
      </c>
      <c r="C30" s="12">
        <v>106.7</v>
      </c>
      <c r="D30" s="12">
        <v>119.6</v>
      </c>
      <c r="E30" s="12">
        <v>128</v>
      </c>
      <c r="F30" s="12">
        <v>138.19999999999999</v>
      </c>
      <c r="G30" s="12">
        <v>147.9</v>
      </c>
      <c r="H30" s="12">
        <v>152.1</v>
      </c>
      <c r="I30" s="12">
        <v>169.4</v>
      </c>
      <c r="J30" s="12">
        <v>171.6</v>
      </c>
      <c r="K30" s="12">
        <v>165.4</v>
      </c>
      <c r="L30" s="58"/>
    </row>
    <row r="31" spans="1:12" ht="15" customHeight="1" x14ac:dyDescent="0.5">
      <c r="A31" s="7" t="s">
        <v>88</v>
      </c>
      <c r="B31" s="12">
        <v>0</v>
      </c>
      <c r="C31" s="12">
        <v>0</v>
      </c>
      <c r="D31" s="12">
        <v>0</v>
      </c>
      <c r="E31" s="12">
        <v>0</v>
      </c>
      <c r="F31" s="12">
        <v>0</v>
      </c>
      <c r="G31" s="12">
        <v>0</v>
      </c>
      <c r="H31" s="12">
        <v>0</v>
      </c>
      <c r="I31" s="12">
        <v>0</v>
      </c>
      <c r="J31" s="12">
        <v>0</v>
      </c>
      <c r="K31" s="12">
        <v>1367.4</v>
      </c>
      <c r="L31" s="58"/>
    </row>
    <row r="32" spans="1:12" ht="15" customHeight="1" x14ac:dyDescent="0.5">
      <c r="A32" s="7" t="s">
        <v>89</v>
      </c>
      <c r="B32" s="10">
        <v>89.9</v>
      </c>
      <c r="C32" s="10">
        <v>9.6999999999999993</v>
      </c>
      <c r="D32" s="10">
        <v>10.6</v>
      </c>
      <c r="E32" s="10">
        <v>21.5</v>
      </c>
      <c r="F32" s="10">
        <v>25.9</v>
      </c>
      <c r="G32" s="10">
        <v>26.6</v>
      </c>
      <c r="H32" s="10">
        <v>33.700000000000003</v>
      </c>
      <c r="I32" s="10">
        <v>37.4</v>
      </c>
      <c r="J32" s="10">
        <v>34.4</v>
      </c>
      <c r="K32" s="10">
        <v>38</v>
      </c>
      <c r="L32" s="58"/>
    </row>
    <row r="33" spans="1:12" ht="15" customHeight="1" x14ac:dyDescent="0.5">
      <c r="A33" s="7" t="s">
        <v>90</v>
      </c>
      <c r="B33" s="14">
        <v>1017.3</v>
      </c>
      <c r="C33" s="14">
        <f t="shared" ref="C33:K33" si="3">SUM(C28:C32)</f>
        <v>1423.7</v>
      </c>
      <c r="D33" s="14">
        <f t="shared" si="3"/>
        <v>1634.6999999999998</v>
      </c>
      <c r="E33" s="14">
        <f t="shared" si="3"/>
        <v>1724</v>
      </c>
      <c r="F33" s="14">
        <f t="shared" si="3"/>
        <v>1890.8</v>
      </c>
      <c r="G33" s="14">
        <f t="shared" si="3"/>
        <v>1916.9</v>
      </c>
      <c r="H33" s="14">
        <f t="shared" si="3"/>
        <v>1938.8999999999999</v>
      </c>
      <c r="I33" s="14">
        <f t="shared" si="3"/>
        <v>2011.0000000000002</v>
      </c>
      <c r="J33" s="14">
        <f t="shared" si="3"/>
        <v>2053.4</v>
      </c>
      <c r="K33" s="14">
        <f t="shared" si="3"/>
        <v>3390.3</v>
      </c>
      <c r="L33" s="58"/>
    </row>
    <row r="34" spans="1:12" ht="15" customHeight="1" x14ac:dyDescent="0.5">
      <c r="A34" s="7" t="s">
        <v>91</v>
      </c>
      <c r="B34" s="27"/>
      <c r="C34" s="27"/>
      <c r="D34" s="27"/>
      <c r="E34" s="27"/>
      <c r="F34" s="27"/>
      <c r="G34" s="27"/>
      <c r="H34" s="27"/>
      <c r="I34" s="27"/>
      <c r="J34" s="27"/>
      <c r="K34" s="27"/>
    </row>
    <row r="35" spans="1:12" ht="15" customHeight="1" x14ac:dyDescent="0.5">
      <c r="A35" s="9" t="s">
        <v>92</v>
      </c>
      <c r="B35" s="12">
        <v>2337.5</v>
      </c>
      <c r="C35" s="12">
        <v>2377.8000000000002</v>
      </c>
      <c r="D35" s="12">
        <v>2428.4</v>
      </c>
      <c r="E35" s="12">
        <v>2478.6</v>
      </c>
      <c r="F35" s="12">
        <v>2531.3000000000002</v>
      </c>
      <c r="G35" s="12">
        <v>2528.5</v>
      </c>
      <c r="H35" s="12">
        <v>2560.4</v>
      </c>
      <c r="I35" s="12">
        <v>2608.8000000000002</v>
      </c>
      <c r="J35" s="12">
        <v>2564.3000000000002</v>
      </c>
      <c r="K35" s="12">
        <v>2420.1999999999998</v>
      </c>
      <c r="L35" s="58"/>
    </row>
    <row r="36" spans="1:12" ht="15" customHeight="1" x14ac:dyDescent="0.5">
      <c r="A36" s="9" t="s">
        <v>93</v>
      </c>
      <c r="B36" s="12">
        <v>-1659.5</v>
      </c>
      <c r="C36" s="12">
        <v>-1674.7</v>
      </c>
      <c r="D36" s="12">
        <v>-1700.1</v>
      </c>
      <c r="E36" s="12">
        <v>-1718.1</v>
      </c>
      <c r="F36" s="12">
        <v>-1726.2</v>
      </c>
      <c r="G36" s="12">
        <v>-1726.6</v>
      </c>
      <c r="H36" s="12">
        <v>-1764.4</v>
      </c>
      <c r="I36" s="12">
        <v>-1764.3</v>
      </c>
      <c r="J36" s="12">
        <v>-2241.4</v>
      </c>
      <c r="K36" s="12">
        <v>-2507.8000000000002</v>
      </c>
      <c r="L36" s="58"/>
    </row>
    <row r="37" spans="1:12" ht="15" customHeight="1" x14ac:dyDescent="0.5">
      <c r="A37" s="9" t="s">
        <v>94</v>
      </c>
      <c r="B37" s="10">
        <v>-1.2</v>
      </c>
      <c r="C37" s="10">
        <v>1.8</v>
      </c>
      <c r="D37" s="10">
        <v>1.9</v>
      </c>
      <c r="E37" s="10">
        <v>2.1</v>
      </c>
      <c r="F37" s="10">
        <v>3.3</v>
      </c>
      <c r="G37" s="10">
        <v>-1.5</v>
      </c>
      <c r="H37" s="10">
        <v>7.4</v>
      </c>
      <c r="I37" s="10">
        <v>6.8</v>
      </c>
      <c r="J37" s="10">
        <v>10.9</v>
      </c>
      <c r="K37" s="10">
        <v>4.5999999999999996</v>
      </c>
      <c r="L37" s="58"/>
    </row>
    <row r="38" spans="1:12" ht="15" customHeight="1" x14ac:dyDescent="0.5">
      <c r="A38" s="7" t="s">
        <v>95</v>
      </c>
      <c r="B38" s="14">
        <v>676.8</v>
      </c>
      <c r="C38" s="14">
        <f t="shared" ref="C38:K38" si="4">SUM(C35:C37)</f>
        <v>704.90000000000009</v>
      </c>
      <c r="D38" s="14">
        <f t="shared" si="4"/>
        <v>730.20000000000016</v>
      </c>
      <c r="E38" s="14">
        <f t="shared" si="4"/>
        <v>762.6</v>
      </c>
      <c r="F38" s="14">
        <f t="shared" si="4"/>
        <v>808.40000000000009</v>
      </c>
      <c r="G38" s="14">
        <f t="shared" si="4"/>
        <v>800.40000000000009</v>
      </c>
      <c r="H38" s="14">
        <f t="shared" si="4"/>
        <v>803.4</v>
      </c>
      <c r="I38" s="14">
        <f t="shared" si="4"/>
        <v>851.30000000000018</v>
      </c>
      <c r="J38" s="14">
        <f t="shared" si="4"/>
        <v>333.80000000000007</v>
      </c>
      <c r="K38" s="14">
        <f t="shared" si="4"/>
        <v>-83.000000000000369</v>
      </c>
      <c r="L38" s="58"/>
    </row>
    <row r="39" spans="1:12" ht="15.75" customHeight="1" x14ac:dyDescent="0.5">
      <c r="A39" s="2" t="s">
        <v>96</v>
      </c>
      <c r="B39" s="15">
        <v>1694.1</v>
      </c>
      <c r="C39" s="15">
        <f t="shared" ref="C39:K39" si="5">C38+C33</f>
        <v>2128.6000000000004</v>
      </c>
      <c r="D39" s="15">
        <f t="shared" si="5"/>
        <v>2364.9</v>
      </c>
      <c r="E39" s="15">
        <f t="shared" si="5"/>
        <v>2486.6</v>
      </c>
      <c r="F39" s="15">
        <f t="shared" si="5"/>
        <v>2699.2</v>
      </c>
      <c r="G39" s="15">
        <f t="shared" si="5"/>
        <v>2717.3</v>
      </c>
      <c r="H39" s="15">
        <f t="shared" si="5"/>
        <v>2742.2999999999997</v>
      </c>
      <c r="I39" s="15">
        <f t="shared" si="5"/>
        <v>2862.3</v>
      </c>
      <c r="J39" s="15">
        <f t="shared" si="5"/>
        <v>2387.2000000000003</v>
      </c>
      <c r="K39" s="15">
        <f t="shared" si="5"/>
        <v>3307.2999999999997</v>
      </c>
      <c r="L39" s="58"/>
    </row>
    <row r="40" spans="1:12" ht="15.75" customHeight="1" x14ac:dyDescent="0.5">
      <c r="A40" s="7"/>
      <c r="B40" s="16"/>
      <c r="C40" s="16"/>
      <c r="D40" s="16"/>
      <c r="E40" s="16"/>
      <c r="F40" s="28"/>
      <c r="G40" s="28"/>
      <c r="H40" s="28"/>
      <c r="I40" s="28"/>
      <c r="J40" s="28"/>
      <c r="K40" s="28"/>
    </row>
    <row r="41" spans="1:12" ht="20.100000000000001" customHeight="1" x14ac:dyDescent="0.5">
      <c r="A41" s="7"/>
      <c r="B41" s="7"/>
      <c r="C41" s="7"/>
      <c r="D41" s="7"/>
      <c r="E41" s="7"/>
      <c r="F41" s="7"/>
      <c r="G41" s="7"/>
      <c r="H41" s="7"/>
      <c r="I41" s="7"/>
      <c r="J41" s="7"/>
      <c r="K41" s="7"/>
    </row>
    <row r="42" spans="1:12" ht="15" customHeight="1" x14ac:dyDescent="0.5">
      <c r="A42" s="7"/>
      <c r="B42" s="7"/>
      <c r="C42" s="7"/>
      <c r="D42" s="7"/>
      <c r="E42" s="7"/>
      <c r="F42" s="7"/>
      <c r="G42" s="7"/>
      <c r="H42" s="7"/>
      <c r="I42" s="7"/>
      <c r="J42" s="7"/>
      <c r="K42" s="7"/>
    </row>
    <row r="43" spans="1:12" ht="15" customHeight="1" x14ac:dyDescent="0.4"/>
    <row r="44" spans="1:12" ht="15" customHeight="1" x14ac:dyDescent="0.4"/>
    <row r="45" spans="1:12" ht="15" customHeight="1" x14ac:dyDescent="0.4"/>
    <row r="46" spans="1:12" ht="15" customHeight="1" x14ac:dyDescent="0.4"/>
    <row r="47" spans="1:12" ht="15" customHeight="1" x14ac:dyDescent="0.4"/>
    <row r="48" spans="1:12" ht="15" customHeight="1" x14ac:dyDescent="0.4"/>
    <row r="49" ht="15" customHeight="1" x14ac:dyDescent="0.4"/>
    <row r="50" ht="15" customHeight="1" x14ac:dyDescent="0.4"/>
    <row r="51" ht="15" customHeight="1" x14ac:dyDescent="0.4"/>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76"/>
  <sheetViews>
    <sheetView showGridLines="0" showRuler="0" topLeftCell="A19" zoomScale="90" zoomScaleNormal="90" workbookViewId="0">
      <selection activeCell="A43" sqref="A43"/>
    </sheetView>
  </sheetViews>
  <sheetFormatPr defaultColWidth="12.77734375" defaultRowHeight="12.3" x14ac:dyDescent="0.4"/>
  <cols>
    <col min="1" max="1" width="75.6640625" customWidth="1"/>
    <col min="2" max="5" width="14.33203125" customWidth="1"/>
    <col min="6" max="9" width="14.77734375" customWidth="1"/>
    <col min="10" max="14" width="15.33203125" customWidth="1"/>
    <col min="15" max="15" width="9" customWidth="1"/>
    <col min="16" max="17" width="16.6640625" customWidth="1"/>
    <col min="18" max="19" width="17.33203125" customWidth="1"/>
  </cols>
  <sheetData>
    <row r="1" spans="1:19" ht="15" customHeight="1" x14ac:dyDescent="0.5">
      <c r="A1" s="2" t="s">
        <v>0</v>
      </c>
      <c r="B1" s="7"/>
      <c r="C1" s="7"/>
      <c r="D1" s="7"/>
      <c r="E1" s="7"/>
      <c r="F1" s="7"/>
      <c r="G1" s="7"/>
      <c r="H1" s="7"/>
      <c r="I1" s="7"/>
      <c r="J1" s="7"/>
      <c r="K1" s="7"/>
      <c r="L1" s="7"/>
      <c r="M1" s="7"/>
      <c r="N1" s="7"/>
      <c r="O1" s="7"/>
      <c r="P1" s="7"/>
      <c r="Q1" s="7"/>
      <c r="R1" s="7"/>
      <c r="S1" s="7"/>
    </row>
    <row r="2" spans="1:19" ht="15" customHeight="1" x14ac:dyDescent="0.5">
      <c r="A2" s="2" t="s">
        <v>97</v>
      </c>
      <c r="B2" s="7"/>
      <c r="C2" s="7"/>
      <c r="D2" s="7"/>
      <c r="E2" s="7"/>
      <c r="F2" s="7"/>
      <c r="G2" s="7"/>
      <c r="H2" s="7"/>
      <c r="I2" s="7"/>
      <c r="J2" s="7"/>
      <c r="K2" s="7"/>
      <c r="L2" s="7"/>
      <c r="M2" s="7"/>
      <c r="N2" s="7"/>
      <c r="O2" s="7"/>
      <c r="P2" s="7"/>
      <c r="Q2" s="7"/>
      <c r="R2" s="7"/>
      <c r="S2" s="7"/>
    </row>
    <row r="3" spans="1:19" ht="15" customHeight="1" x14ac:dyDescent="0.5">
      <c r="A3" s="3" t="s">
        <v>2</v>
      </c>
      <c r="B3" s="4"/>
      <c r="C3" s="4"/>
      <c r="D3" s="4"/>
      <c r="E3" s="4"/>
      <c r="F3" s="4"/>
      <c r="G3" s="4"/>
      <c r="H3" s="4"/>
      <c r="I3" s="4"/>
      <c r="J3" s="4"/>
      <c r="K3" s="4"/>
      <c r="L3" s="4"/>
      <c r="M3" s="4"/>
      <c r="N3" s="4"/>
      <c r="O3" s="7"/>
      <c r="P3" s="60"/>
      <c r="Q3" s="60"/>
      <c r="R3" s="7"/>
      <c r="S3" s="7"/>
    </row>
    <row r="4" spans="1:19" ht="15" customHeight="1" x14ac:dyDescent="0.5">
      <c r="A4" s="7"/>
      <c r="B4" s="29">
        <v>43190</v>
      </c>
      <c r="C4" s="29">
        <v>43281</v>
      </c>
      <c r="D4" s="29">
        <v>43373</v>
      </c>
      <c r="E4" s="29">
        <v>43465</v>
      </c>
      <c r="F4" s="29">
        <v>43555</v>
      </c>
      <c r="G4" s="29">
        <v>43646</v>
      </c>
      <c r="H4" s="29">
        <v>43738</v>
      </c>
      <c r="I4" s="29">
        <v>43830</v>
      </c>
      <c r="J4" s="29">
        <v>43921</v>
      </c>
      <c r="K4" s="29">
        <v>44012</v>
      </c>
      <c r="L4" s="29">
        <v>44104</v>
      </c>
      <c r="M4" s="29">
        <v>44196</v>
      </c>
      <c r="N4" s="29">
        <v>44286</v>
      </c>
      <c r="O4" s="7"/>
      <c r="P4" s="29">
        <v>43100</v>
      </c>
      <c r="Q4" s="29">
        <v>43465</v>
      </c>
      <c r="R4" s="29">
        <v>43830</v>
      </c>
      <c r="S4" s="29">
        <v>44196</v>
      </c>
    </row>
    <row r="5" spans="1:19" ht="15" customHeight="1" x14ac:dyDescent="0.5">
      <c r="A5" s="30" t="s">
        <v>98</v>
      </c>
      <c r="B5" s="59" t="s">
        <v>4</v>
      </c>
      <c r="C5" s="59"/>
      <c r="D5" s="59"/>
      <c r="E5" s="59"/>
      <c r="F5" s="59"/>
      <c r="G5" s="59"/>
      <c r="H5" s="59"/>
      <c r="I5" s="59"/>
      <c r="J5" s="59"/>
      <c r="K5" s="59"/>
      <c r="L5" s="59"/>
      <c r="M5" s="59"/>
      <c r="N5" s="59"/>
      <c r="O5" s="7"/>
      <c r="P5" s="6" t="s">
        <v>5</v>
      </c>
      <c r="Q5" s="6" t="s">
        <v>5</v>
      </c>
      <c r="R5" s="6" t="s">
        <v>5</v>
      </c>
      <c r="S5" s="6" t="s">
        <v>5</v>
      </c>
    </row>
    <row r="6" spans="1:19" ht="15" customHeight="1" x14ac:dyDescent="0.5">
      <c r="A6" s="31" t="s">
        <v>99</v>
      </c>
      <c r="B6" s="8">
        <v>-465.5</v>
      </c>
      <c r="C6" s="8">
        <v>-4.0999999999999996</v>
      </c>
      <c r="D6" s="8">
        <v>-5.8</v>
      </c>
      <c r="E6" s="8">
        <v>-9.5</v>
      </c>
      <c r="F6" s="8">
        <v>-7.7</v>
      </c>
      <c r="G6" s="8">
        <v>-21.4</v>
      </c>
      <c r="H6" s="8">
        <v>-17</v>
      </c>
      <c r="I6" s="8">
        <v>-6.6</v>
      </c>
      <c r="J6" s="8">
        <v>39.299999999999997</v>
      </c>
      <c r="K6" s="8">
        <v>17.5</v>
      </c>
      <c r="L6" s="8">
        <v>32.700000000000003</v>
      </c>
      <c r="M6" s="8">
        <v>-345.8</v>
      </c>
      <c r="N6" s="32">
        <v>47600000</v>
      </c>
      <c r="O6" s="7"/>
      <c r="P6" s="8">
        <v>-111.7</v>
      </c>
      <c r="Q6" s="8">
        <v>-484.9</v>
      </c>
      <c r="R6" s="8">
        <v>-52.7</v>
      </c>
      <c r="S6" s="8">
        <f>SUM(J6:M6)</f>
        <v>-256.3</v>
      </c>
    </row>
    <row r="7" spans="1:19" ht="15" customHeight="1" x14ac:dyDescent="0.5">
      <c r="A7" s="31" t="s">
        <v>160</v>
      </c>
      <c r="B7" s="7"/>
      <c r="C7" s="7"/>
      <c r="D7" s="7"/>
      <c r="E7" s="7"/>
      <c r="F7" s="7"/>
      <c r="G7" s="7"/>
      <c r="H7" s="7"/>
      <c r="I7" s="7"/>
      <c r="J7" s="7"/>
      <c r="K7" s="7"/>
      <c r="L7" s="7"/>
      <c r="M7" s="7"/>
      <c r="N7" s="7"/>
      <c r="O7" s="7"/>
      <c r="P7" s="7"/>
      <c r="Q7" s="7"/>
      <c r="R7" s="7"/>
      <c r="S7" s="7"/>
    </row>
    <row r="8" spans="1:19" ht="15" customHeight="1" x14ac:dyDescent="0.5">
      <c r="A8" s="33" t="s">
        <v>100</v>
      </c>
      <c r="B8" s="12">
        <v>35.9</v>
      </c>
      <c r="C8" s="12">
        <v>40</v>
      </c>
      <c r="D8" s="12">
        <v>45.7</v>
      </c>
      <c r="E8" s="12">
        <v>45.2</v>
      </c>
      <c r="F8" s="12">
        <v>45.8</v>
      </c>
      <c r="G8" s="12">
        <v>46.1</v>
      </c>
      <c r="H8" s="12">
        <v>40.6</v>
      </c>
      <c r="I8" s="12">
        <v>41</v>
      </c>
      <c r="J8" s="12">
        <v>39.5</v>
      </c>
      <c r="K8" s="12">
        <v>40.1</v>
      </c>
      <c r="L8" s="12">
        <v>40.9</v>
      </c>
      <c r="M8" s="12">
        <v>38.799999999999997</v>
      </c>
      <c r="N8" s="34">
        <v>34700000</v>
      </c>
      <c r="O8" s="7"/>
      <c r="P8" s="12">
        <v>181.8</v>
      </c>
      <c r="Q8" s="12">
        <v>166.8</v>
      </c>
      <c r="R8" s="12">
        <v>173.5</v>
      </c>
      <c r="S8" s="12">
        <f>SUM(J8:M8)</f>
        <v>159.30000000000001</v>
      </c>
    </row>
    <row r="9" spans="1:19" ht="15" customHeight="1" x14ac:dyDescent="0.5">
      <c r="A9" s="33" t="s">
        <v>23</v>
      </c>
      <c r="B9" s="12">
        <v>486.5</v>
      </c>
      <c r="C9" s="12">
        <v>55.1</v>
      </c>
      <c r="D9" s="12">
        <v>55</v>
      </c>
      <c r="E9" s="12">
        <v>53.5</v>
      </c>
      <c r="F9" s="12">
        <v>55.6</v>
      </c>
      <c r="G9" s="12">
        <v>68.099999999999994</v>
      </c>
      <c r="H9" s="12">
        <v>68.2</v>
      </c>
      <c r="I9" s="12">
        <v>69.3</v>
      </c>
      <c r="J9" s="12">
        <v>39.799999999999997</v>
      </c>
      <c r="K9" s="12">
        <v>76.599999999999994</v>
      </c>
      <c r="L9" s="12">
        <v>75.7</v>
      </c>
      <c r="M9" s="12">
        <v>69.400000000000006</v>
      </c>
      <c r="N9" s="34">
        <v>67900000</v>
      </c>
      <c r="O9" s="7"/>
      <c r="P9" s="12">
        <v>164.6</v>
      </c>
      <c r="Q9" s="12">
        <v>650.1</v>
      </c>
      <c r="R9" s="12">
        <v>261.2</v>
      </c>
      <c r="S9" s="12">
        <f>SUM(J9:M9)</f>
        <v>261.5</v>
      </c>
    </row>
    <row r="10" spans="1:19" ht="15" customHeight="1" x14ac:dyDescent="0.5">
      <c r="A10" s="33" t="s">
        <v>13</v>
      </c>
      <c r="B10" s="12">
        <v>0</v>
      </c>
      <c r="C10" s="12">
        <v>0</v>
      </c>
      <c r="D10" s="12">
        <v>0</v>
      </c>
      <c r="E10" s="12">
        <v>0</v>
      </c>
      <c r="F10" s="12">
        <v>0</v>
      </c>
      <c r="G10" s="12">
        <v>0</v>
      </c>
      <c r="H10" s="12">
        <v>0</v>
      </c>
      <c r="I10" s="12">
        <v>0</v>
      </c>
      <c r="J10" s="12">
        <v>0</v>
      </c>
      <c r="K10" s="12">
        <v>0</v>
      </c>
      <c r="L10" s="12">
        <v>0</v>
      </c>
      <c r="M10" s="12">
        <v>398.2</v>
      </c>
      <c r="N10" s="34">
        <v>17300000</v>
      </c>
      <c r="O10" s="7"/>
      <c r="P10" s="12">
        <v>0</v>
      </c>
      <c r="Q10" s="12">
        <v>0</v>
      </c>
      <c r="R10" s="12">
        <v>0</v>
      </c>
      <c r="S10" s="12">
        <f>SUM(J10:M10)</f>
        <v>398.2</v>
      </c>
    </row>
    <row r="11" spans="1:19" ht="15" customHeight="1" x14ac:dyDescent="0.5">
      <c r="A11" s="33" t="s">
        <v>101</v>
      </c>
      <c r="B11" s="12">
        <v>0</v>
      </c>
      <c r="C11" s="12">
        <v>0</v>
      </c>
      <c r="D11" s="12">
        <v>0</v>
      </c>
      <c r="E11" s="12">
        <v>0</v>
      </c>
      <c r="F11" s="12">
        <v>0</v>
      </c>
      <c r="G11" s="12">
        <v>0</v>
      </c>
      <c r="H11" s="12">
        <v>0</v>
      </c>
      <c r="I11" s="12">
        <v>0</v>
      </c>
      <c r="J11" s="12">
        <v>0</v>
      </c>
      <c r="K11" s="12">
        <v>0</v>
      </c>
      <c r="L11" s="12">
        <v>0</v>
      </c>
      <c r="M11" s="12">
        <v>0</v>
      </c>
      <c r="N11" s="34">
        <v>700000</v>
      </c>
      <c r="O11" s="7"/>
      <c r="P11" s="12">
        <v>0</v>
      </c>
      <c r="Q11" s="12">
        <v>0</v>
      </c>
      <c r="R11" s="12">
        <v>0</v>
      </c>
      <c r="S11" s="12">
        <v>0</v>
      </c>
    </row>
    <row r="12" spans="1:19" ht="15" customHeight="1" x14ac:dyDescent="0.5">
      <c r="A12" s="33" t="s">
        <v>102</v>
      </c>
      <c r="B12" s="12">
        <v>0</v>
      </c>
      <c r="C12" s="12">
        <v>0</v>
      </c>
      <c r="D12" s="12">
        <v>0</v>
      </c>
      <c r="E12" s="12">
        <v>0</v>
      </c>
      <c r="F12" s="12">
        <v>0</v>
      </c>
      <c r="G12" s="12">
        <v>-7.4</v>
      </c>
      <c r="H12" s="12">
        <v>1.7</v>
      </c>
      <c r="I12" s="12">
        <v>1.2</v>
      </c>
      <c r="J12" s="12">
        <v>-11</v>
      </c>
      <c r="K12" s="12">
        <v>-6.5</v>
      </c>
      <c r="L12" s="12">
        <v>0</v>
      </c>
      <c r="M12" s="12">
        <v>0</v>
      </c>
      <c r="N12" s="34">
        <v>0</v>
      </c>
      <c r="O12" s="7"/>
      <c r="P12" s="12">
        <v>0</v>
      </c>
      <c r="Q12" s="12">
        <v>0</v>
      </c>
      <c r="R12" s="12">
        <v>-4.5</v>
      </c>
      <c r="S12" s="12">
        <f t="shared" ref="S12:S25" si="0">SUM(J12:M12)</f>
        <v>-17.5</v>
      </c>
    </row>
    <row r="13" spans="1:19" ht="15" customHeight="1" x14ac:dyDescent="0.5">
      <c r="A13" s="33" t="s">
        <v>103</v>
      </c>
      <c r="B13" s="12">
        <v>2.4</v>
      </c>
      <c r="C13" s="12">
        <v>2.9</v>
      </c>
      <c r="D13" s="12">
        <v>3.2</v>
      </c>
      <c r="E13" s="12">
        <v>3.6</v>
      </c>
      <c r="F13" s="12">
        <v>3.9</v>
      </c>
      <c r="G13" s="12">
        <v>4.2</v>
      </c>
      <c r="H13" s="12">
        <v>4.5999999999999996</v>
      </c>
      <c r="I13" s="12">
        <v>4.8</v>
      </c>
      <c r="J13" s="12">
        <v>5.0999999999999996</v>
      </c>
      <c r="K13" s="12">
        <v>5.7</v>
      </c>
      <c r="L13" s="12">
        <v>6.7</v>
      </c>
      <c r="M13" s="12">
        <v>6.9</v>
      </c>
      <c r="N13" s="34">
        <v>7700000</v>
      </c>
      <c r="O13" s="7"/>
      <c r="P13" s="12">
        <v>6.6</v>
      </c>
      <c r="Q13" s="12">
        <v>12.1</v>
      </c>
      <c r="R13" s="12">
        <v>17.5</v>
      </c>
      <c r="S13" s="12">
        <f t="shared" si="0"/>
        <v>24.4</v>
      </c>
    </row>
    <row r="14" spans="1:19" ht="15" customHeight="1" x14ac:dyDescent="0.5">
      <c r="A14" s="33" t="s">
        <v>104</v>
      </c>
      <c r="B14" s="12">
        <v>0</v>
      </c>
      <c r="C14" s="12">
        <v>0</v>
      </c>
      <c r="D14" s="12">
        <v>0</v>
      </c>
      <c r="E14" s="12">
        <v>0</v>
      </c>
      <c r="F14" s="12">
        <v>0</v>
      </c>
      <c r="G14" s="12">
        <v>0</v>
      </c>
      <c r="H14" s="12">
        <v>0</v>
      </c>
      <c r="I14" s="12">
        <v>0</v>
      </c>
      <c r="J14" s="12">
        <v>0</v>
      </c>
      <c r="K14" s="12">
        <v>0</v>
      </c>
      <c r="L14" s="12">
        <v>0</v>
      </c>
      <c r="M14" s="12">
        <v>0</v>
      </c>
      <c r="N14" s="12">
        <v>0</v>
      </c>
      <c r="O14" s="7"/>
      <c r="P14" s="12">
        <v>9.4</v>
      </c>
      <c r="Q14" s="12">
        <v>0</v>
      </c>
      <c r="R14" s="12">
        <v>0</v>
      </c>
      <c r="S14" s="12">
        <f t="shared" si="0"/>
        <v>0</v>
      </c>
    </row>
    <row r="15" spans="1:19" ht="15" customHeight="1" x14ac:dyDescent="0.5">
      <c r="A15" s="33" t="s">
        <v>105</v>
      </c>
      <c r="B15" s="12">
        <v>-0.6</v>
      </c>
      <c r="C15" s="12">
        <v>-0.5</v>
      </c>
      <c r="D15" s="12">
        <v>0.2</v>
      </c>
      <c r="E15" s="12">
        <v>-1</v>
      </c>
      <c r="F15" s="12">
        <v>-4.4000000000000004</v>
      </c>
      <c r="G15" s="12">
        <v>-3.2</v>
      </c>
      <c r="H15" s="12">
        <v>-0.7</v>
      </c>
      <c r="I15" s="12">
        <v>-3.8</v>
      </c>
      <c r="J15" s="12">
        <v>1.2</v>
      </c>
      <c r="K15" s="12">
        <v>-1.3</v>
      </c>
      <c r="L15" s="12">
        <v>-0.8</v>
      </c>
      <c r="M15" s="12">
        <v>-1.7</v>
      </c>
      <c r="N15" s="34">
        <v>-900000</v>
      </c>
      <c r="O15" s="7"/>
      <c r="P15" s="12">
        <v>-1.7</v>
      </c>
      <c r="Q15" s="12">
        <v>-1.9</v>
      </c>
      <c r="R15" s="12">
        <v>-12.1</v>
      </c>
      <c r="S15" s="12">
        <f t="shared" si="0"/>
        <v>-2.6</v>
      </c>
    </row>
    <row r="16" spans="1:19" ht="15" customHeight="1" x14ac:dyDescent="0.5">
      <c r="A16" s="31" t="s">
        <v>106</v>
      </c>
      <c r="B16" s="7"/>
      <c r="C16" s="7"/>
      <c r="D16" s="7"/>
      <c r="E16" s="7"/>
      <c r="F16" s="7"/>
      <c r="G16" s="7"/>
      <c r="H16" s="7"/>
      <c r="I16" s="7"/>
      <c r="J16" s="7"/>
      <c r="K16" s="7"/>
      <c r="L16" s="7"/>
      <c r="M16" s="7"/>
      <c r="N16" s="7"/>
      <c r="O16" s="7"/>
      <c r="P16" s="7"/>
      <c r="Q16" s="7"/>
      <c r="R16" s="7"/>
      <c r="S16" s="12"/>
    </row>
    <row r="17" spans="1:19" ht="15" customHeight="1" x14ac:dyDescent="0.5">
      <c r="A17" s="33" t="s">
        <v>68</v>
      </c>
      <c r="B17" s="12">
        <v>3.6</v>
      </c>
      <c r="C17" s="12">
        <v>-5.5</v>
      </c>
      <c r="D17" s="12">
        <v>2.2999999999999998</v>
      </c>
      <c r="E17" s="12">
        <v>-0.3</v>
      </c>
      <c r="F17" s="12">
        <v>-5.0999999999999996</v>
      </c>
      <c r="G17" s="12">
        <v>-3.4</v>
      </c>
      <c r="H17" s="12">
        <v>-1</v>
      </c>
      <c r="I17" s="12">
        <v>2</v>
      </c>
      <c r="J17" s="12">
        <v>-1.2</v>
      </c>
      <c r="K17" s="12">
        <v>-7.6</v>
      </c>
      <c r="L17" s="12">
        <v>-4.0999999999999996</v>
      </c>
      <c r="M17" s="12">
        <v>7.4</v>
      </c>
      <c r="N17" s="34">
        <v>-7100000</v>
      </c>
      <c r="O17" s="7"/>
      <c r="P17" s="12">
        <v>-14.4</v>
      </c>
      <c r="Q17" s="12">
        <v>0.1</v>
      </c>
      <c r="R17" s="12">
        <v>-7.5</v>
      </c>
      <c r="S17" s="12">
        <f t="shared" si="0"/>
        <v>-5.4999999999999982</v>
      </c>
    </row>
    <row r="18" spans="1:19" ht="15" customHeight="1" x14ac:dyDescent="0.5">
      <c r="A18" s="33" t="s">
        <v>69</v>
      </c>
      <c r="B18" s="12">
        <v>-1.5</v>
      </c>
      <c r="C18" s="12">
        <v>-32.4</v>
      </c>
      <c r="D18" s="12">
        <v>-13.4</v>
      </c>
      <c r="E18" s="12">
        <v>-0.6</v>
      </c>
      <c r="F18" s="12">
        <v>-14.2</v>
      </c>
      <c r="G18" s="12">
        <v>-4.3</v>
      </c>
      <c r="H18" s="12">
        <v>-7.6</v>
      </c>
      <c r="I18" s="12">
        <v>7.9</v>
      </c>
      <c r="J18" s="12">
        <v>-14.7</v>
      </c>
      <c r="K18" s="12">
        <v>-7.7</v>
      </c>
      <c r="L18" s="12">
        <v>-1.6</v>
      </c>
      <c r="M18" s="12">
        <v>-15.4</v>
      </c>
      <c r="N18" s="34">
        <v>-12300000</v>
      </c>
      <c r="O18" s="7"/>
      <c r="P18" s="12">
        <v>-18.2</v>
      </c>
      <c r="Q18" s="12">
        <v>-47.9</v>
      </c>
      <c r="R18" s="12">
        <v>-18.2</v>
      </c>
      <c r="S18" s="12">
        <f t="shared" si="0"/>
        <v>-39.4</v>
      </c>
    </row>
    <row r="19" spans="1:19" ht="15" customHeight="1" x14ac:dyDescent="0.5">
      <c r="A19" s="33" t="s">
        <v>75</v>
      </c>
      <c r="B19" s="12">
        <v>-5.7</v>
      </c>
      <c r="C19" s="12">
        <v>-11.8</v>
      </c>
      <c r="D19" s="12">
        <v>7.1</v>
      </c>
      <c r="E19" s="12">
        <v>-0.8</v>
      </c>
      <c r="F19" s="12">
        <v>11.2</v>
      </c>
      <c r="G19" s="12">
        <v>15</v>
      </c>
      <c r="H19" s="12">
        <v>15.6</v>
      </c>
      <c r="I19" s="12">
        <v>19.399999999999999</v>
      </c>
      <c r="J19" s="12">
        <v>17.8</v>
      </c>
      <c r="K19" s="12">
        <v>15.3</v>
      </c>
      <c r="L19" s="12">
        <v>22.3</v>
      </c>
      <c r="M19" s="12">
        <v>6.6</v>
      </c>
      <c r="N19" s="34">
        <v>17900000</v>
      </c>
      <c r="O19" s="7"/>
      <c r="P19" s="12">
        <v>-10.6</v>
      </c>
      <c r="Q19" s="12">
        <v>-11.2</v>
      </c>
      <c r="R19" s="12">
        <v>61.2</v>
      </c>
      <c r="S19" s="12">
        <f t="shared" si="0"/>
        <v>62.000000000000007</v>
      </c>
    </row>
    <row r="20" spans="1:19" ht="15" customHeight="1" x14ac:dyDescent="0.5">
      <c r="A20" s="33" t="s">
        <v>79</v>
      </c>
      <c r="B20" s="12">
        <v>-2.8</v>
      </c>
      <c r="C20" s="12">
        <v>-5.7</v>
      </c>
      <c r="D20" s="12">
        <v>4.5999999999999996</v>
      </c>
      <c r="E20" s="12">
        <v>2.2000000000000002</v>
      </c>
      <c r="F20" s="12">
        <v>-5.2</v>
      </c>
      <c r="G20" s="12">
        <v>3.4</v>
      </c>
      <c r="H20" s="12">
        <v>-0.6</v>
      </c>
      <c r="I20" s="12">
        <v>8.8000000000000007</v>
      </c>
      <c r="J20" s="12">
        <v>-7.8</v>
      </c>
      <c r="K20" s="12">
        <v>-5</v>
      </c>
      <c r="L20" s="12">
        <v>3.9</v>
      </c>
      <c r="M20" s="12">
        <v>-11</v>
      </c>
      <c r="N20" s="34">
        <v>10100000</v>
      </c>
      <c r="O20" s="7"/>
      <c r="P20" s="12">
        <v>16.2</v>
      </c>
      <c r="Q20" s="12">
        <v>-1.7</v>
      </c>
      <c r="R20" s="12">
        <v>6.4</v>
      </c>
      <c r="S20" s="12">
        <f t="shared" si="0"/>
        <v>-19.899999999999999</v>
      </c>
    </row>
    <row r="21" spans="1:19" ht="15" customHeight="1" x14ac:dyDescent="0.5">
      <c r="A21" s="33" t="s">
        <v>80</v>
      </c>
      <c r="B21" s="12">
        <v>8.8000000000000007</v>
      </c>
      <c r="C21" s="12">
        <v>35.700000000000003</v>
      </c>
      <c r="D21" s="12">
        <v>-3.9</v>
      </c>
      <c r="E21" s="12">
        <v>-0.3</v>
      </c>
      <c r="F21" s="12">
        <v>10</v>
      </c>
      <c r="G21" s="12">
        <v>0.5</v>
      </c>
      <c r="H21" s="12">
        <v>-1</v>
      </c>
      <c r="I21" s="12">
        <v>13.5</v>
      </c>
      <c r="J21" s="12">
        <v>-9.9</v>
      </c>
      <c r="K21" s="12">
        <v>-14.8</v>
      </c>
      <c r="L21" s="12">
        <v>2</v>
      </c>
      <c r="M21" s="12">
        <v>12.9</v>
      </c>
      <c r="N21" s="34">
        <v>6300000</v>
      </c>
      <c r="O21" s="7"/>
      <c r="P21" s="12">
        <v>34</v>
      </c>
      <c r="Q21" s="12">
        <v>40.299999999999997</v>
      </c>
      <c r="R21" s="12">
        <v>23</v>
      </c>
      <c r="S21" s="12">
        <f t="shared" si="0"/>
        <v>-9.8000000000000025</v>
      </c>
    </row>
    <row r="22" spans="1:19" ht="15" customHeight="1" x14ac:dyDescent="0.5">
      <c r="A22" s="33" t="s">
        <v>81</v>
      </c>
      <c r="B22" s="12">
        <v>-26.2</v>
      </c>
      <c r="C22" s="12">
        <v>15.3</v>
      </c>
      <c r="D22" s="12">
        <v>18.100000000000001</v>
      </c>
      <c r="E22" s="12">
        <v>17.8</v>
      </c>
      <c r="F22" s="12">
        <v>-45.9</v>
      </c>
      <c r="G22" s="12">
        <v>21.1</v>
      </c>
      <c r="H22" s="12">
        <v>21.7</v>
      </c>
      <c r="I22" s="12">
        <v>22.2</v>
      </c>
      <c r="J22" s="12">
        <v>-59.7</v>
      </c>
      <c r="K22" s="12">
        <v>29.4</v>
      </c>
      <c r="L22" s="12">
        <v>22.2</v>
      </c>
      <c r="M22" s="12">
        <v>19.8</v>
      </c>
      <c r="N22" s="34">
        <v>-70600000</v>
      </c>
      <c r="O22" s="7"/>
      <c r="P22" s="12">
        <v>14.4</v>
      </c>
      <c r="Q22" s="12">
        <v>25</v>
      </c>
      <c r="R22" s="12">
        <v>19.100000000000001</v>
      </c>
      <c r="S22" s="12">
        <f t="shared" si="0"/>
        <v>11.699999999999996</v>
      </c>
    </row>
    <row r="23" spans="1:19" ht="15" customHeight="1" x14ac:dyDescent="0.5">
      <c r="A23" s="33" t="s">
        <v>84</v>
      </c>
      <c r="B23" s="12">
        <v>26.7</v>
      </c>
      <c r="C23" s="12">
        <v>19.7</v>
      </c>
      <c r="D23" s="12">
        <v>14.4</v>
      </c>
      <c r="E23" s="12">
        <v>5.6</v>
      </c>
      <c r="F23" s="12">
        <v>18.600000000000001</v>
      </c>
      <c r="G23" s="12">
        <v>9.4</v>
      </c>
      <c r="H23" s="12">
        <v>26.7</v>
      </c>
      <c r="I23" s="12">
        <v>14</v>
      </c>
      <c r="J23" s="12">
        <v>22.2</v>
      </c>
      <c r="K23" s="12">
        <v>6.5</v>
      </c>
      <c r="L23" s="12">
        <v>14.7</v>
      </c>
      <c r="M23" s="12">
        <v>11.7</v>
      </c>
      <c r="N23" s="34">
        <v>28900000</v>
      </c>
      <c r="O23" s="7"/>
      <c r="P23" s="12">
        <v>64.3</v>
      </c>
      <c r="Q23" s="12">
        <v>66.400000000000006</v>
      </c>
      <c r="R23" s="12">
        <v>68.7</v>
      </c>
      <c r="S23" s="12">
        <f t="shared" si="0"/>
        <v>55.099999999999994</v>
      </c>
    </row>
    <row r="24" spans="1:19" ht="15" customHeight="1" x14ac:dyDescent="0.5">
      <c r="A24" s="33" t="s">
        <v>107</v>
      </c>
      <c r="B24" s="12">
        <v>0.2</v>
      </c>
      <c r="C24" s="12">
        <v>3.2</v>
      </c>
      <c r="D24" s="12">
        <v>0.5</v>
      </c>
      <c r="E24" s="12">
        <v>8.3000000000000007</v>
      </c>
      <c r="F24" s="12">
        <v>-13.2</v>
      </c>
      <c r="G24" s="12">
        <v>-14</v>
      </c>
      <c r="H24" s="12">
        <v>-18.399999999999999</v>
      </c>
      <c r="I24" s="12">
        <v>-16.8</v>
      </c>
      <c r="J24" s="12">
        <v>-16.5</v>
      </c>
      <c r="K24" s="12">
        <v>-9.6999999999999993</v>
      </c>
      <c r="L24" s="12">
        <v>-16.399999999999999</v>
      </c>
      <c r="M24" s="12">
        <v>-30.3</v>
      </c>
      <c r="N24" s="34">
        <v>-34100000</v>
      </c>
      <c r="O24" s="7"/>
      <c r="P24" s="12">
        <v>-4.4000000000000004</v>
      </c>
      <c r="Q24" s="12">
        <v>12.2</v>
      </c>
      <c r="R24" s="12">
        <v>-62.4</v>
      </c>
      <c r="S24" s="12">
        <f t="shared" si="0"/>
        <v>-72.899999999999991</v>
      </c>
    </row>
    <row r="25" spans="1:19" ht="15" customHeight="1" x14ac:dyDescent="0.5">
      <c r="A25" s="33" t="s">
        <v>108</v>
      </c>
      <c r="B25" s="10">
        <v>0</v>
      </c>
      <c r="C25" s="10">
        <v>0</v>
      </c>
      <c r="D25" s="10">
        <v>0</v>
      </c>
      <c r="E25" s="10">
        <v>0</v>
      </c>
      <c r="F25" s="10">
        <v>13.8</v>
      </c>
      <c r="G25" s="10">
        <v>14.7</v>
      </c>
      <c r="H25" s="10">
        <v>16.899999999999999</v>
      </c>
      <c r="I25" s="10">
        <v>9.9</v>
      </c>
      <c r="J25" s="10">
        <v>9.1999999999999993</v>
      </c>
      <c r="K25" s="10">
        <v>7.4</v>
      </c>
      <c r="L25" s="10">
        <v>2.7</v>
      </c>
      <c r="M25" s="10">
        <v>3.2</v>
      </c>
      <c r="N25" s="35">
        <v>1600000</v>
      </c>
      <c r="O25" s="7"/>
      <c r="P25" s="10">
        <v>0</v>
      </c>
      <c r="Q25" s="10">
        <v>0</v>
      </c>
      <c r="R25" s="10">
        <v>55.3</v>
      </c>
      <c r="S25" s="10">
        <f t="shared" si="0"/>
        <v>22.5</v>
      </c>
    </row>
    <row r="26" spans="1:19" ht="15" customHeight="1" x14ac:dyDescent="0.5">
      <c r="A26" s="30" t="s">
        <v>109</v>
      </c>
      <c r="B26" s="14">
        <v>61.8</v>
      </c>
      <c r="C26" s="14">
        <v>111.9</v>
      </c>
      <c r="D26" s="14">
        <v>128</v>
      </c>
      <c r="E26" s="14">
        <v>123.7</v>
      </c>
      <c r="F26" s="14">
        <f t="shared" ref="F26:N26" si="1">SUM(F6:F25)</f>
        <v>63.199999999999989</v>
      </c>
      <c r="G26" s="14">
        <f t="shared" si="1"/>
        <v>128.79999999999998</v>
      </c>
      <c r="H26" s="14">
        <f t="shared" si="1"/>
        <v>149.70000000000002</v>
      </c>
      <c r="I26" s="14">
        <f t="shared" si="1"/>
        <v>186.79999999999998</v>
      </c>
      <c r="J26" s="14">
        <f t="shared" si="1"/>
        <v>53.299999999999983</v>
      </c>
      <c r="K26" s="14">
        <f t="shared" si="1"/>
        <v>145.89999999999998</v>
      </c>
      <c r="L26" s="14">
        <f t="shared" si="1"/>
        <v>200.89999999999998</v>
      </c>
      <c r="M26" s="14">
        <f t="shared" si="1"/>
        <v>170.7</v>
      </c>
      <c r="N26" s="36">
        <f t="shared" si="1"/>
        <v>115700000</v>
      </c>
      <c r="O26" s="7"/>
      <c r="P26" s="14">
        <v>330.3</v>
      </c>
      <c r="Q26" s="14">
        <v>425.4</v>
      </c>
      <c r="R26" s="14">
        <v>528.5</v>
      </c>
      <c r="S26" s="14">
        <f>SUM(S6:S25)</f>
        <v>570.80000000000018</v>
      </c>
    </row>
    <row r="27" spans="1:19" ht="15" customHeight="1" x14ac:dyDescent="0.5">
      <c r="A27" s="30" t="s">
        <v>110</v>
      </c>
      <c r="B27" s="25"/>
      <c r="C27" s="25"/>
      <c r="D27" s="25"/>
      <c r="E27" s="25"/>
      <c r="F27" s="25"/>
      <c r="G27" s="25"/>
      <c r="H27" s="25"/>
      <c r="I27" s="25"/>
      <c r="J27" s="25"/>
      <c r="K27" s="25"/>
      <c r="L27" s="25"/>
      <c r="M27" s="25"/>
      <c r="N27" s="25"/>
      <c r="O27" s="7"/>
      <c r="P27" s="25"/>
      <c r="Q27" s="25"/>
      <c r="R27" s="25"/>
      <c r="S27" s="25"/>
    </row>
    <row r="28" spans="1:19" ht="15" customHeight="1" x14ac:dyDescent="0.5">
      <c r="A28" s="31" t="s">
        <v>111</v>
      </c>
      <c r="B28" s="12">
        <v>-9.9</v>
      </c>
      <c r="C28" s="12">
        <v>-9.6999999999999993</v>
      </c>
      <c r="D28" s="12">
        <v>-8</v>
      </c>
      <c r="E28" s="12">
        <v>-35.4</v>
      </c>
      <c r="F28" s="12">
        <v>-29.7</v>
      </c>
      <c r="G28" s="12">
        <v>-33.700000000000003</v>
      </c>
      <c r="H28" s="12">
        <v>-47.2</v>
      </c>
      <c r="I28" s="12">
        <v>-25.5</v>
      </c>
      <c r="J28" s="12">
        <v>-27.8</v>
      </c>
      <c r="K28" s="12">
        <v>-26.1</v>
      </c>
      <c r="L28" s="12">
        <v>-13.9</v>
      </c>
      <c r="M28" s="12">
        <v>-12.3</v>
      </c>
      <c r="N28" s="34">
        <v>-6900000</v>
      </c>
      <c r="O28" s="7"/>
      <c r="P28" s="12">
        <v>-25.3</v>
      </c>
      <c r="Q28" s="12">
        <v>-63</v>
      </c>
      <c r="R28" s="12">
        <v>-136.1</v>
      </c>
      <c r="S28" s="12">
        <f t="shared" ref="S28:S34" si="2">SUM(J28:M28)</f>
        <v>-80.100000000000009</v>
      </c>
    </row>
    <row r="29" spans="1:19" ht="15" customHeight="1" x14ac:dyDescent="0.5">
      <c r="A29" s="31" t="s">
        <v>112</v>
      </c>
      <c r="B29" s="12">
        <v>0</v>
      </c>
      <c r="C29" s="12">
        <v>0</v>
      </c>
      <c r="D29" s="12">
        <v>0</v>
      </c>
      <c r="E29" s="12">
        <v>0</v>
      </c>
      <c r="F29" s="12">
        <v>-172.1</v>
      </c>
      <c r="G29" s="12">
        <v>0.5</v>
      </c>
      <c r="H29" s="12">
        <v>0</v>
      </c>
      <c r="I29" s="12">
        <v>-2.2999999999999998</v>
      </c>
      <c r="J29" s="12">
        <v>0</v>
      </c>
      <c r="K29" s="12">
        <v>0</v>
      </c>
      <c r="L29" s="12">
        <v>0</v>
      </c>
      <c r="M29" s="12">
        <v>0</v>
      </c>
      <c r="N29" s="34">
        <v>-125400000</v>
      </c>
      <c r="O29" s="7"/>
      <c r="P29" s="12">
        <v>0</v>
      </c>
      <c r="Q29" s="12">
        <v>0</v>
      </c>
      <c r="R29" s="12">
        <v>-173.9</v>
      </c>
      <c r="S29" s="12">
        <f t="shared" si="2"/>
        <v>0</v>
      </c>
    </row>
    <row r="30" spans="1:19" ht="16.8" customHeight="1" x14ac:dyDescent="0.5">
      <c r="A30" s="13" t="s">
        <v>113</v>
      </c>
      <c r="B30" s="12">
        <v>-2.5</v>
      </c>
      <c r="C30" s="12">
        <v>0</v>
      </c>
      <c r="D30" s="12">
        <v>-0.4</v>
      </c>
      <c r="E30" s="12">
        <v>-0.1</v>
      </c>
      <c r="F30" s="12">
        <v>0</v>
      </c>
      <c r="G30" s="12">
        <v>0</v>
      </c>
      <c r="H30" s="12">
        <v>0</v>
      </c>
      <c r="I30" s="12">
        <v>0</v>
      </c>
      <c r="J30" s="12">
        <v>0</v>
      </c>
      <c r="K30" s="12">
        <v>0</v>
      </c>
      <c r="L30" s="12">
        <v>0</v>
      </c>
      <c r="M30" s="12">
        <v>0</v>
      </c>
      <c r="N30" s="34">
        <v>0</v>
      </c>
      <c r="O30" s="7"/>
      <c r="P30" s="12">
        <v>-0.8</v>
      </c>
      <c r="Q30" s="12">
        <v>-3</v>
      </c>
      <c r="R30" s="12">
        <v>0</v>
      </c>
      <c r="S30" s="12">
        <f t="shared" si="2"/>
        <v>0</v>
      </c>
    </row>
    <row r="31" spans="1:19" ht="15" customHeight="1" x14ac:dyDescent="0.5">
      <c r="A31" s="31" t="s">
        <v>114</v>
      </c>
      <c r="B31" s="12">
        <v>-180.8</v>
      </c>
      <c r="C31" s="12">
        <v>-315.10000000000002</v>
      </c>
      <c r="D31" s="12">
        <v>-168.4</v>
      </c>
      <c r="E31" s="12">
        <v>-191.1</v>
      </c>
      <c r="F31" s="12">
        <v>-153</v>
      </c>
      <c r="G31" s="12">
        <v>-236.7</v>
      </c>
      <c r="H31" s="12">
        <v>-193</v>
      </c>
      <c r="I31" s="12">
        <v>-192.7</v>
      </c>
      <c r="J31" s="12">
        <v>-120.5</v>
      </c>
      <c r="K31" s="12">
        <v>-308.7</v>
      </c>
      <c r="L31" s="12">
        <v>-111.9</v>
      </c>
      <c r="M31" s="12">
        <v>-215</v>
      </c>
      <c r="N31" s="34">
        <v>-513900000</v>
      </c>
      <c r="O31" s="7"/>
      <c r="P31" s="12">
        <v>0</v>
      </c>
      <c r="Q31" s="12">
        <v>-855.4</v>
      </c>
      <c r="R31" s="12">
        <v>-775.4</v>
      </c>
      <c r="S31" s="12">
        <f t="shared" si="2"/>
        <v>-756.1</v>
      </c>
    </row>
    <row r="32" spans="1:19" ht="15" customHeight="1" x14ac:dyDescent="0.5">
      <c r="A32" s="31" t="s">
        <v>115</v>
      </c>
      <c r="B32" s="12">
        <v>0</v>
      </c>
      <c r="C32" s="12">
        <v>3.1</v>
      </c>
      <c r="D32" s="12">
        <v>58.5</v>
      </c>
      <c r="E32" s="12">
        <v>9.6</v>
      </c>
      <c r="F32" s="12">
        <v>110.2</v>
      </c>
      <c r="G32" s="12">
        <v>70.8</v>
      </c>
      <c r="H32" s="12">
        <v>160</v>
      </c>
      <c r="I32" s="12">
        <v>115.1</v>
      </c>
      <c r="J32" s="12">
        <v>65.099999999999994</v>
      </c>
      <c r="K32" s="12">
        <v>80.2</v>
      </c>
      <c r="L32" s="12">
        <v>37.700000000000003</v>
      </c>
      <c r="M32" s="12">
        <v>15.8</v>
      </c>
      <c r="N32" s="34">
        <v>114200000</v>
      </c>
      <c r="O32" s="7"/>
      <c r="P32" s="12">
        <v>0</v>
      </c>
      <c r="Q32" s="12">
        <v>71.2</v>
      </c>
      <c r="R32" s="12">
        <v>456.1</v>
      </c>
      <c r="S32" s="12">
        <f t="shared" si="2"/>
        <v>198.8</v>
      </c>
    </row>
    <row r="33" spans="1:19" ht="15" customHeight="1" x14ac:dyDescent="0.5">
      <c r="A33" s="31" t="s">
        <v>116</v>
      </c>
      <c r="B33" s="12">
        <v>0</v>
      </c>
      <c r="C33" s="12">
        <v>16.399999999999999</v>
      </c>
      <c r="D33" s="12">
        <v>85.5</v>
      </c>
      <c r="E33" s="12">
        <v>110.5</v>
      </c>
      <c r="F33" s="12">
        <v>66.599999999999994</v>
      </c>
      <c r="G33" s="12">
        <v>95</v>
      </c>
      <c r="H33" s="12">
        <v>75.099999999999994</v>
      </c>
      <c r="I33" s="12">
        <v>58.1</v>
      </c>
      <c r="J33" s="12">
        <v>67.7</v>
      </c>
      <c r="K33" s="12">
        <v>71.2</v>
      </c>
      <c r="L33" s="12">
        <v>83</v>
      </c>
      <c r="M33" s="12">
        <v>164.8</v>
      </c>
      <c r="N33" s="34">
        <v>129900000</v>
      </c>
      <c r="O33" s="7"/>
      <c r="P33" s="12">
        <v>0</v>
      </c>
      <c r="Q33" s="12">
        <v>212.4</v>
      </c>
      <c r="R33" s="12">
        <v>294.8</v>
      </c>
      <c r="S33" s="12">
        <f t="shared" si="2"/>
        <v>386.70000000000005</v>
      </c>
    </row>
    <row r="34" spans="1:19" ht="15" customHeight="1" x14ac:dyDescent="0.5">
      <c r="A34" s="31" t="s">
        <v>105</v>
      </c>
      <c r="B34" s="10">
        <v>0.1</v>
      </c>
      <c r="C34" s="10">
        <v>0.8</v>
      </c>
      <c r="D34" s="10">
        <v>1.4</v>
      </c>
      <c r="E34" s="10">
        <v>1.7</v>
      </c>
      <c r="F34" s="10">
        <v>4.7</v>
      </c>
      <c r="G34" s="10">
        <v>6.9</v>
      </c>
      <c r="H34" s="10">
        <v>-3.2</v>
      </c>
      <c r="I34" s="10">
        <v>6.1</v>
      </c>
      <c r="J34" s="10">
        <v>3.8</v>
      </c>
      <c r="K34" s="10">
        <v>5.5</v>
      </c>
      <c r="L34" s="10">
        <v>3.1</v>
      </c>
      <c r="M34" s="10">
        <v>4.7</v>
      </c>
      <c r="N34" s="35">
        <v>3300000</v>
      </c>
      <c r="O34" s="7"/>
      <c r="P34" s="10">
        <v>2.2000000000000002</v>
      </c>
      <c r="Q34" s="10">
        <v>4</v>
      </c>
      <c r="R34" s="10">
        <v>14.5</v>
      </c>
      <c r="S34" s="10">
        <f t="shared" si="2"/>
        <v>17.100000000000001</v>
      </c>
    </row>
    <row r="35" spans="1:19" ht="15" customHeight="1" x14ac:dyDescent="0.5">
      <c r="A35" s="30" t="s">
        <v>117</v>
      </c>
      <c r="B35" s="14">
        <v>-193.1</v>
      </c>
      <c r="C35" s="14">
        <v>-304.5</v>
      </c>
      <c r="D35" s="14">
        <v>-31.4</v>
      </c>
      <c r="E35" s="14">
        <v>-104.8</v>
      </c>
      <c r="F35" s="14">
        <f t="shared" ref="F35:N35" si="3">SUM(F28:F34)</f>
        <v>-173.29999999999998</v>
      </c>
      <c r="G35" s="14">
        <f t="shared" si="3"/>
        <v>-97.19999999999996</v>
      </c>
      <c r="H35" s="14">
        <f t="shared" si="3"/>
        <v>-8.2999999999999936</v>
      </c>
      <c r="I35" s="14">
        <f t="shared" si="3"/>
        <v>-41.2</v>
      </c>
      <c r="J35" s="14">
        <f t="shared" si="3"/>
        <v>-11.700000000000014</v>
      </c>
      <c r="K35" s="14">
        <f t="shared" si="3"/>
        <v>-177.90000000000003</v>
      </c>
      <c r="L35" s="14">
        <f t="shared" si="3"/>
        <v>-2.0000000000000084</v>
      </c>
      <c r="M35" s="14">
        <f t="shared" si="3"/>
        <v>-41.999999999999986</v>
      </c>
      <c r="N35" s="36">
        <f t="shared" si="3"/>
        <v>-398800000</v>
      </c>
      <c r="O35" s="7"/>
      <c r="P35" s="14">
        <v>-23.9</v>
      </c>
      <c r="Q35" s="14">
        <v>-633.79999999999995</v>
      </c>
      <c r="R35" s="14">
        <v>-320</v>
      </c>
      <c r="S35" s="14">
        <f>SUM(S28:S34)</f>
        <v>-233.60000000000005</v>
      </c>
    </row>
    <row r="36" spans="1:19" ht="15" customHeight="1" x14ac:dyDescent="0.5">
      <c r="A36" s="30" t="s">
        <v>118</v>
      </c>
      <c r="B36" s="25"/>
      <c r="C36" s="25"/>
      <c r="D36" s="25"/>
      <c r="E36" s="25"/>
      <c r="F36" s="25"/>
      <c r="G36" s="25"/>
      <c r="H36" s="25"/>
      <c r="I36" s="25"/>
      <c r="J36" s="25"/>
      <c r="K36" s="25"/>
      <c r="L36" s="25"/>
      <c r="M36" s="25"/>
      <c r="N36" s="25"/>
      <c r="O36" s="7"/>
      <c r="P36" s="25"/>
      <c r="Q36" s="25"/>
      <c r="R36" s="25"/>
      <c r="S36" s="25"/>
    </row>
    <row r="37" spans="1:19" ht="30.75" customHeight="1" x14ac:dyDescent="0.5">
      <c r="A37" s="31" t="s">
        <v>119</v>
      </c>
      <c r="B37" s="12">
        <v>638.20000000000005</v>
      </c>
      <c r="C37" s="12">
        <v>108.4</v>
      </c>
      <c r="D37" s="12">
        <v>0</v>
      </c>
      <c r="E37" s="12">
        <v>0</v>
      </c>
      <c r="F37" s="12">
        <v>0</v>
      </c>
      <c r="G37" s="12">
        <v>0</v>
      </c>
      <c r="H37" s="12">
        <v>0</v>
      </c>
      <c r="I37" s="12">
        <v>0</v>
      </c>
      <c r="J37" s="12">
        <v>0</v>
      </c>
      <c r="K37" s="12">
        <v>0</v>
      </c>
      <c r="L37" s="12">
        <v>0</v>
      </c>
      <c r="M37" s="12">
        <v>0</v>
      </c>
      <c r="N37" s="34">
        <v>0</v>
      </c>
      <c r="O37" s="7"/>
      <c r="P37" s="12">
        <v>0</v>
      </c>
      <c r="Q37" s="12">
        <v>746.6</v>
      </c>
      <c r="R37" s="12">
        <v>0</v>
      </c>
      <c r="S37" s="12">
        <f>SUM(J37:M37)</f>
        <v>0</v>
      </c>
    </row>
    <row r="38" spans="1:19" ht="15" customHeight="1" x14ac:dyDescent="0.5">
      <c r="A38" s="31" t="s">
        <v>120</v>
      </c>
      <c r="B38" s="12">
        <v>0</v>
      </c>
      <c r="C38" s="12">
        <v>0</v>
      </c>
      <c r="D38" s="12">
        <v>0</v>
      </c>
      <c r="E38" s="12">
        <v>0</v>
      </c>
      <c r="F38" s="12">
        <v>0</v>
      </c>
      <c r="G38" s="12">
        <v>0</v>
      </c>
      <c r="H38" s="12">
        <v>0</v>
      </c>
      <c r="I38" s="12">
        <v>0</v>
      </c>
      <c r="J38" s="12">
        <v>0</v>
      </c>
      <c r="K38" s="12">
        <v>0</v>
      </c>
      <c r="L38" s="12">
        <v>0</v>
      </c>
      <c r="M38" s="12">
        <v>0</v>
      </c>
      <c r="N38" s="34">
        <v>1389100000</v>
      </c>
      <c r="O38" s="7"/>
      <c r="P38" s="12">
        <v>0</v>
      </c>
      <c r="Q38" s="12">
        <v>0</v>
      </c>
      <c r="R38" s="12">
        <v>0</v>
      </c>
      <c r="S38" s="12">
        <v>0</v>
      </c>
    </row>
    <row r="39" spans="1:19" ht="15" customHeight="1" x14ac:dyDescent="0.5">
      <c r="A39" s="31" t="s">
        <v>121</v>
      </c>
      <c r="B39" s="12">
        <v>0</v>
      </c>
      <c r="C39" s="12">
        <v>0</v>
      </c>
      <c r="D39" s="12">
        <v>0</v>
      </c>
      <c r="E39" s="12">
        <v>0</v>
      </c>
      <c r="F39" s="12">
        <v>0</v>
      </c>
      <c r="G39" s="12">
        <v>0</v>
      </c>
      <c r="H39" s="12">
        <v>0</v>
      </c>
      <c r="I39" s="12">
        <v>0</v>
      </c>
      <c r="J39" s="12">
        <v>0</v>
      </c>
      <c r="K39" s="12">
        <v>0</v>
      </c>
      <c r="L39" s="12">
        <v>0</v>
      </c>
      <c r="M39" s="12">
        <v>0</v>
      </c>
      <c r="N39" s="34">
        <v>-265300000</v>
      </c>
      <c r="O39" s="7"/>
      <c r="P39" s="12">
        <v>0</v>
      </c>
      <c r="Q39" s="12">
        <v>0</v>
      </c>
      <c r="R39" s="12">
        <v>0</v>
      </c>
      <c r="S39" s="12">
        <v>0</v>
      </c>
    </row>
    <row r="40" spans="1:19" ht="15" customHeight="1" x14ac:dyDescent="0.5">
      <c r="A40" s="31" t="s">
        <v>122</v>
      </c>
      <c r="B40" s="12">
        <v>0</v>
      </c>
      <c r="C40" s="12">
        <v>0</v>
      </c>
      <c r="D40" s="12">
        <v>0</v>
      </c>
      <c r="E40" s="12">
        <v>0</v>
      </c>
      <c r="F40" s="12">
        <v>0</v>
      </c>
      <c r="G40" s="12">
        <v>0</v>
      </c>
      <c r="H40" s="12">
        <v>0</v>
      </c>
      <c r="I40" s="12">
        <v>0</v>
      </c>
      <c r="J40" s="12">
        <v>0</v>
      </c>
      <c r="K40" s="12">
        <v>0</v>
      </c>
      <c r="L40" s="12">
        <v>0</v>
      </c>
      <c r="M40" s="12">
        <v>0</v>
      </c>
      <c r="N40" s="34">
        <v>202900000</v>
      </c>
      <c r="O40" s="7"/>
      <c r="P40" s="12">
        <v>0</v>
      </c>
      <c r="Q40" s="12">
        <v>0</v>
      </c>
      <c r="R40" s="12">
        <v>0</v>
      </c>
      <c r="S40" s="12">
        <v>0</v>
      </c>
    </row>
    <row r="41" spans="1:19" ht="15" customHeight="1" x14ac:dyDescent="0.5">
      <c r="A41" s="31" t="s">
        <v>123</v>
      </c>
      <c r="B41" s="12">
        <v>-0.9</v>
      </c>
      <c r="C41" s="12">
        <v>-2.5</v>
      </c>
      <c r="D41" s="12">
        <v>-1.1000000000000001</v>
      </c>
      <c r="E41" s="12">
        <v>0</v>
      </c>
      <c r="F41" s="12">
        <v>0</v>
      </c>
      <c r="G41" s="12">
        <v>0</v>
      </c>
      <c r="H41" s="12">
        <v>0</v>
      </c>
      <c r="I41" s="12">
        <v>0</v>
      </c>
      <c r="J41" s="12">
        <v>0</v>
      </c>
      <c r="K41" s="12">
        <v>0</v>
      </c>
      <c r="L41" s="12">
        <v>0</v>
      </c>
      <c r="M41" s="12">
        <v>0</v>
      </c>
      <c r="N41" s="34">
        <v>0</v>
      </c>
      <c r="O41" s="7"/>
      <c r="P41" s="12">
        <v>-2.5</v>
      </c>
      <c r="Q41" s="12">
        <v>-4.5</v>
      </c>
      <c r="R41" s="12">
        <v>0</v>
      </c>
      <c r="S41" s="12">
        <f>SUM(J41:M41)</f>
        <v>0</v>
      </c>
    </row>
    <row r="42" spans="1:19" ht="15.75" customHeight="1" x14ac:dyDescent="0.5">
      <c r="A42" s="31" t="s">
        <v>124</v>
      </c>
      <c r="B42" s="12">
        <v>0</v>
      </c>
      <c r="C42" s="12">
        <v>0</v>
      </c>
      <c r="D42" s="12">
        <v>0</v>
      </c>
      <c r="E42" s="12">
        <v>0</v>
      </c>
      <c r="F42" s="12">
        <v>0</v>
      </c>
      <c r="G42" s="12">
        <v>0</v>
      </c>
      <c r="H42" s="12">
        <v>0</v>
      </c>
      <c r="I42" s="12">
        <v>0</v>
      </c>
      <c r="J42" s="12">
        <v>0</v>
      </c>
      <c r="K42" s="12">
        <v>0</v>
      </c>
      <c r="L42" s="12">
        <v>0</v>
      </c>
      <c r="M42" s="12">
        <v>0</v>
      </c>
      <c r="N42" s="34">
        <v>-22700000</v>
      </c>
      <c r="O42" s="7"/>
      <c r="P42" s="12">
        <v>0</v>
      </c>
      <c r="Q42" s="12">
        <v>0</v>
      </c>
      <c r="R42" s="12">
        <v>0</v>
      </c>
      <c r="S42" s="12">
        <v>0</v>
      </c>
    </row>
    <row r="43" spans="1:19" ht="15.75" customHeight="1" x14ac:dyDescent="0.5">
      <c r="A43" s="31" t="s">
        <v>163</v>
      </c>
      <c r="B43" s="12">
        <v>-241.2</v>
      </c>
      <c r="C43" s="12">
        <v>-41.2</v>
      </c>
      <c r="D43" s="12">
        <v>-44.3</v>
      </c>
      <c r="E43" s="12">
        <v>-25.2</v>
      </c>
      <c r="F43" s="12">
        <v>-25.5</v>
      </c>
      <c r="G43" s="12">
        <v>-22.6</v>
      </c>
      <c r="H43" s="12">
        <v>-19</v>
      </c>
      <c r="I43" s="12">
        <v>-18.3</v>
      </c>
      <c r="J43" s="12">
        <v>-18.899999999999999</v>
      </c>
      <c r="K43" s="12">
        <v>-25.1</v>
      </c>
      <c r="L43" s="12">
        <v>-22.5</v>
      </c>
      <c r="M43" s="12">
        <v>-25.7</v>
      </c>
      <c r="N43" s="34">
        <v>-35800000</v>
      </c>
      <c r="O43" s="7"/>
      <c r="P43" s="12">
        <v>-87.9</v>
      </c>
      <c r="Q43" s="12">
        <v>-351.9</v>
      </c>
      <c r="R43" s="12">
        <v>-85.4</v>
      </c>
      <c r="S43" s="12">
        <f t="shared" ref="S43:S49" si="4">SUM(J43:M43)</f>
        <v>-92.2</v>
      </c>
    </row>
    <row r="44" spans="1:19" ht="15" customHeight="1" x14ac:dyDescent="0.5">
      <c r="A44" s="31" t="s">
        <v>125</v>
      </c>
      <c r="B44" s="12">
        <v>0.8</v>
      </c>
      <c r="C44" s="12">
        <v>0.2</v>
      </c>
      <c r="D44" s="12">
        <v>8.8000000000000007</v>
      </c>
      <c r="E44" s="12">
        <v>16.399999999999999</v>
      </c>
      <c r="F44" s="12">
        <v>0.9</v>
      </c>
      <c r="G44" s="12">
        <v>1.1000000000000001</v>
      </c>
      <c r="H44" s="12">
        <v>0</v>
      </c>
      <c r="I44" s="12">
        <v>0.2</v>
      </c>
      <c r="J44" s="12">
        <v>0.7</v>
      </c>
      <c r="K44" s="12">
        <v>0.8</v>
      </c>
      <c r="L44" s="12">
        <v>0.1</v>
      </c>
      <c r="M44" s="12">
        <v>0.7</v>
      </c>
      <c r="N44" s="34">
        <v>2900000</v>
      </c>
      <c r="O44" s="7"/>
      <c r="P44" s="12">
        <v>0.5</v>
      </c>
      <c r="Q44" s="12">
        <v>26.2</v>
      </c>
      <c r="R44" s="12">
        <v>2.2000000000000002</v>
      </c>
      <c r="S44" s="12">
        <f t="shared" si="4"/>
        <v>2.2999999999999998</v>
      </c>
    </row>
    <row r="45" spans="1:19" ht="15" customHeight="1" x14ac:dyDescent="0.5">
      <c r="A45" s="31" t="s">
        <v>126</v>
      </c>
      <c r="B45" s="12">
        <v>-29.8</v>
      </c>
      <c r="C45" s="12">
        <v>-28.5</v>
      </c>
      <c r="D45" s="12">
        <v>-25.8</v>
      </c>
      <c r="E45" s="12">
        <v>-25</v>
      </c>
      <c r="F45" s="12">
        <v>-26.2</v>
      </c>
      <c r="G45" s="12">
        <v>-24.4</v>
      </c>
      <c r="H45" s="12">
        <v>-21.2</v>
      </c>
      <c r="I45" s="12">
        <v>-21.1</v>
      </c>
      <c r="J45" s="12">
        <v>-21.7</v>
      </c>
      <c r="K45" s="12">
        <v>-21.7</v>
      </c>
      <c r="L45" s="12">
        <v>-21.5</v>
      </c>
      <c r="M45" s="12">
        <v>-24.6</v>
      </c>
      <c r="N45" s="34">
        <v>-24600000</v>
      </c>
      <c r="O45" s="7"/>
      <c r="P45" s="12">
        <v>-133</v>
      </c>
      <c r="Q45" s="12">
        <v>-109.1</v>
      </c>
      <c r="R45" s="12">
        <v>-92.9</v>
      </c>
      <c r="S45" s="12">
        <f t="shared" si="4"/>
        <v>-89.5</v>
      </c>
    </row>
    <row r="46" spans="1:19" ht="15" customHeight="1" x14ac:dyDescent="0.5">
      <c r="A46" s="31" t="s">
        <v>127</v>
      </c>
      <c r="B46" s="12">
        <v>-1</v>
      </c>
      <c r="C46" s="12">
        <v>-1.1000000000000001</v>
      </c>
      <c r="D46" s="12">
        <v>-1.1000000000000001</v>
      </c>
      <c r="E46" s="12">
        <v>-0.3</v>
      </c>
      <c r="F46" s="12">
        <v>0</v>
      </c>
      <c r="G46" s="12">
        <v>0</v>
      </c>
      <c r="H46" s="12">
        <v>0</v>
      </c>
      <c r="I46" s="12">
        <v>0</v>
      </c>
      <c r="J46" s="12">
        <v>0</v>
      </c>
      <c r="K46" s="12">
        <v>0</v>
      </c>
      <c r="L46" s="12">
        <v>0</v>
      </c>
      <c r="M46" s="12">
        <v>0</v>
      </c>
      <c r="N46" s="12">
        <v>0</v>
      </c>
      <c r="O46" s="7"/>
      <c r="P46" s="12">
        <v>-3.9</v>
      </c>
      <c r="Q46" s="12">
        <v>-3.5</v>
      </c>
      <c r="R46" s="12">
        <v>0</v>
      </c>
      <c r="S46" s="12">
        <f t="shared" si="4"/>
        <v>0</v>
      </c>
    </row>
    <row r="47" spans="1:19" ht="15" customHeight="1" x14ac:dyDescent="0.5">
      <c r="A47" s="31" t="s">
        <v>128</v>
      </c>
      <c r="B47" s="12">
        <v>0</v>
      </c>
      <c r="C47" s="12">
        <v>0</v>
      </c>
      <c r="D47" s="12">
        <v>0</v>
      </c>
      <c r="E47" s="12">
        <v>0</v>
      </c>
      <c r="F47" s="12">
        <v>0</v>
      </c>
      <c r="G47" s="12">
        <v>0</v>
      </c>
      <c r="H47" s="12">
        <v>0</v>
      </c>
      <c r="I47" s="12">
        <v>0</v>
      </c>
      <c r="J47" s="12">
        <v>-64</v>
      </c>
      <c r="K47" s="12">
        <v>-75.8</v>
      </c>
      <c r="L47" s="12">
        <v>-37.5</v>
      </c>
      <c r="M47" s="12">
        <v>-220.2</v>
      </c>
      <c r="N47" s="34">
        <v>-431900000</v>
      </c>
      <c r="O47" s="7"/>
      <c r="P47" s="12">
        <v>0</v>
      </c>
      <c r="Q47" s="12">
        <v>0</v>
      </c>
      <c r="R47" s="12">
        <v>0</v>
      </c>
      <c r="S47" s="12">
        <f t="shared" si="4"/>
        <v>-397.5</v>
      </c>
    </row>
    <row r="48" spans="1:19" ht="15" customHeight="1" x14ac:dyDescent="0.5">
      <c r="A48" s="31" t="s">
        <v>129</v>
      </c>
      <c r="B48" s="12">
        <v>-0.4</v>
      </c>
      <c r="C48" s="12">
        <v>0</v>
      </c>
      <c r="D48" s="12">
        <v>0</v>
      </c>
      <c r="E48" s="12">
        <v>0</v>
      </c>
      <c r="F48" s="12">
        <v>0</v>
      </c>
      <c r="G48" s="12">
        <v>0</v>
      </c>
      <c r="H48" s="12">
        <v>0</v>
      </c>
      <c r="I48" s="12">
        <v>0</v>
      </c>
      <c r="J48" s="12">
        <v>0</v>
      </c>
      <c r="K48" s="12">
        <v>0</v>
      </c>
      <c r="L48" s="12">
        <v>0</v>
      </c>
      <c r="M48" s="12">
        <v>0</v>
      </c>
      <c r="N48" s="12">
        <v>0</v>
      </c>
      <c r="O48" s="7"/>
      <c r="P48" s="12">
        <v>-2.6</v>
      </c>
      <c r="Q48" s="12">
        <v>-0.4</v>
      </c>
      <c r="R48" s="12">
        <v>0</v>
      </c>
      <c r="S48" s="12">
        <f t="shared" si="4"/>
        <v>0</v>
      </c>
    </row>
    <row r="49" spans="1:19" ht="15" customHeight="1" x14ac:dyDescent="0.5">
      <c r="A49" s="31" t="s">
        <v>105</v>
      </c>
      <c r="B49" s="10">
        <v>-0.7</v>
      </c>
      <c r="C49" s="10">
        <v>-0.9</v>
      </c>
      <c r="D49" s="10">
        <v>-0.9</v>
      </c>
      <c r="E49" s="10">
        <v>-0.1</v>
      </c>
      <c r="F49" s="10">
        <v>-0.2</v>
      </c>
      <c r="G49" s="10">
        <v>-0.5</v>
      </c>
      <c r="H49" s="10">
        <v>0.3</v>
      </c>
      <c r="I49" s="10">
        <v>-0.2</v>
      </c>
      <c r="J49" s="10">
        <v>-0.4</v>
      </c>
      <c r="K49" s="10">
        <v>-0.1</v>
      </c>
      <c r="L49" s="10">
        <v>-0.3</v>
      </c>
      <c r="M49" s="10">
        <v>0</v>
      </c>
      <c r="N49" s="10">
        <v>0</v>
      </c>
      <c r="O49" s="7"/>
      <c r="P49" s="10">
        <v>-2.2999999999999998</v>
      </c>
      <c r="Q49" s="10">
        <v>-2.6</v>
      </c>
      <c r="R49" s="10">
        <v>-0.6</v>
      </c>
      <c r="S49" s="10">
        <f t="shared" si="4"/>
        <v>-0.8</v>
      </c>
    </row>
    <row r="50" spans="1:19" ht="15" customHeight="1" x14ac:dyDescent="0.5">
      <c r="A50" s="30" t="s">
        <v>130</v>
      </c>
      <c r="B50" s="14">
        <v>365</v>
      </c>
      <c r="C50" s="14">
        <v>34.4</v>
      </c>
      <c r="D50" s="14">
        <v>-64.400000000000006</v>
      </c>
      <c r="E50" s="14">
        <v>-34.200000000000003</v>
      </c>
      <c r="F50" s="14">
        <f t="shared" ref="F50:N50" si="5">SUM(F37:F49)</f>
        <v>-51</v>
      </c>
      <c r="G50" s="14">
        <f t="shared" si="5"/>
        <v>-46.4</v>
      </c>
      <c r="H50" s="14">
        <f t="shared" si="5"/>
        <v>-39.900000000000006</v>
      </c>
      <c r="I50" s="14">
        <f t="shared" si="5"/>
        <v>-39.400000000000006</v>
      </c>
      <c r="J50" s="14">
        <f t="shared" si="5"/>
        <v>-104.30000000000001</v>
      </c>
      <c r="K50" s="14">
        <f t="shared" si="5"/>
        <v>-121.89999999999999</v>
      </c>
      <c r="L50" s="14">
        <f t="shared" si="5"/>
        <v>-81.7</v>
      </c>
      <c r="M50" s="14">
        <f t="shared" si="5"/>
        <v>-269.8</v>
      </c>
      <c r="N50" s="36">
        <f t="shared" si="5"/>
        <v>814600000</v>
      </c>
      <c r="O50" s="7"/>
      <c r="P50" s="14">
        <v>-231.7</v>
      </c>
      <c r="Q50" s="14">
        <v>300.8</v>
      </c>
      <c r="R50" s="14">
        <v>-176.7</v>
      </c>
      <c r="S50" s="14">
        <f>SUM(S37:S49)</f>
        <v>-577.69999999999993</v>
      </c>
    </row>
    <row r="51" spans="1:19" ht="15" customHeight="1" x14ac:dyDescent="0.5">
      <c r="A51" s="31" t="s">
        <v>131</v>
      </c>
      <c r="B51" s="14">
        <v>1.6</v>
      </c>
      <c r="C51" s="14">
        <v>-3</v>
      </c>
      <c r="D51" s="14">
        <v>-0.1</v>
      </c>
      <c r="E51" s="14">
        <v>-1.6</v>
      </c>
      <c r="F51" s="14">
        <v>1</v>
      </c>
      <c r="G51" s="14">
        <v>-0.8</v>
      </c>
      <c r="H51" s="14">
        <v>-1.9</v>
      </c>
      <c r="I51" s="14">
        <v>-1.9</v>
      </c>
      <c r="J51" s="14">
        <v>-2.2000000000000002</v>
      </c>
      <c r="K51" s="14">
        <v>1.6</v>
      </c>
      <c r="L51" s="14">
        <v>1.4</v>
      </c>
      <c r="M51" s="14">
        <v>3.3</v>
      </c>
      <c r="N51" s="36">
        <v>-900000</v>
      </c>
      <c r="O51" s="7"/>
      <c r="P51" s="14">
        <v>2.6</v>
      </c>
      <c r="Q51" s="14">
        <v>-3.1</v>
      </c>
      <c r="R51" s="14">
        <v>0.2</v>
      </c>
      <c r="S51" s="14">
        <f>SUM(J51:M51)</f>
        <v>4.0999999999999996</v>
      </c>
    </row>
    <row r="52" spans="1:19" ht="15" customHeight="1" x14ac:dyDescent="0.5">
      <c r="A52" s="31" t="s">
        <v>132</v>
      </c>
      <c r="B52" s="11">
        <v>235.3</v>
      </c>
      <c r="C52" s="11">
        <v>-161.19999999999999</v>
      </c>
      <c r="D52" s="11">
        <v>32.1</v>
      </c>
      <c r="E52" s="11">
        <v>-16.899999999999999</v>
      </c>
      <c r="F52" s="11">
        <v>-160.1</v>
      </c>
      <c r="G52" s="11">
        <f>G26+G35+G50+G51</f>
        <v>-15.599999999999977</v>
      </c>
      <c r="H52" s="11">
        <f>H26+H35+H50+H51</f>
        <v>99.600000000000023</v>
      </c>
      <c r="I52" s="11">
        <v>108.1</v>
      </c>
      <c r="J52" s="11">
        <f>J26+J35+J50+J51</f>
        <v>-64.900000000000048</v>
      </c>
      <c r="K52" s="11">
        <f>K26+K35+K50+K51</f>
        <v>-152.30000000000004</v>
      </c>
      <c r="L52" s="11">
        <f>L26+L35+L50+L51</f>
        <v>118.59999999999998</v>
      </c>
      <c r="M52" s="11">
        <f>M26+M35+M50+M51</f>
        <v>-137.80000000000001</v>
      </c>
      <c r="N52" s="37">
        <f>N26+N35+N50+N51</f>
        <v>530600000</v>
      </c>
      <c r="O52" s="7"/>
      <c r="P52" s="11">
        <v>77.3</v>
      </c>
      <c r="Q52" s="11">
        <v>89.3</v>
      </c>
      <c r="R52" s="11">
        <v>32</v>
      </c>
      <c r="S52" s="11">
        <f>S51+S50+S35+S26</f>
        <v>-236.39999999999975</v>
      </c>
    </row>
    <row r="53" spans="1:19" ht="15" customHeight="1" x14ac:dyDescent="0.5">
      <c r="A53" s="31" t="s">
        <v>133</v>
      </c>
      <c r="B53" s="10">
        <v>430</v>
      </c>
      <c r="C53" s="10">
        <v>665.3</v>
      </c>
      <c r="D53" s="10">
        <v>504.1</v>
      </c>
      <c r="E53" s="10">
        <v>536.20000000000005</v>
      </c>
      <c r="F53" s="10">
        <f t="shared" ref="F53:M53" si="6">E54</f>
        <v>519.29999999999995</v>
      </c>
      <c r="G53" s="10">
        <f t="shared" si="6"/>
        <v>359.19999999999993</v>
      </c>
      <c r="H53" s="10">
        <f t="shared" si="6"/>
        <v>343.59999999999997</v>
      </c>
      <c r="I53" s="10">
        <f t="shared" si="6"/>
        <v>443.2</v>
      </c>
      <c r="J53" s="10">
        <f t="shared" si="6"/>
        <v>551.29999999999995</v>
      </c>
      <c r="K53" s="10">
        <f t="shared" si="6"/>
        <v>486.39999999999992</v>
      </c>
      <c r="L53" s="10">
        <f t="shared" si="6"/>
        <v>334.09999999999991</v>
      </c>
      <c r="M53" s="10">
        <f t="shared" si="6"/>
        <v>452.69999999999987</v>
      </c>
      <c r="N53" s="35">
        <v>314900000</v>
      </c>
      <c r="O53" s="7"/>
      <c r="P53" s="10">
        <v>352.7</v>
      </c>
      <c r="Q53" s="10">
        <v>430</v>
      </c>
      <c r="R53" s="10">
        <v>519.29999999999995</v>
      </c>
      <c r="S53" s="10">
        <f>R54</f>
        <v>551.29999999999995</v>
      </c>
    </row>
    <row r="54" spans="1:19" ht="15" customHeight="1" x14ac:dyDescent="0.5">
      <c r="A54" s="30" t="s">
        <v>134</v>
      </c>
      <c r="B54" s="38">
        <v>665.3</v>
      </c>
      <c r="C54" s="38">
        <v>504.1</v>
      </c>
      <c r="D54" s="38">
        <v>536.20000000000005</v>
      </c>
      <c r="E54" s="38">
        <v>519.29999999999995</v>
      </c>
      <c r="F54" s="38">
        <f t="shared" ref="F54:N54" si="7">SUM(F52:F53)</f>
        <v>359.19999999999993</v>
      </c>
      <c r="G54" s="38">
        <f t="shared" si="7"/>
        <v>343.59999999999997</v>
      </c>
      <c r="H54" s="38">
        <f t="shared" si="7"/>
        <v>443.2</v>
      </c>
      <c r="I54" s="38">
        <f t="shared" si="7"/>
        <v>551.29999999999995</v>
      </c>
      <c r="J54" s="38">
        <f t="shared" si="7"/>
        <v>486.39999999999992</v>
      </c>
      <c r="K54" s="38">
        <f t="shared" si="7"/>
        <v>334.09999999999991</v>
      </c>
      <c r="L54" s="38">
        <f t="shared" si="7"/>
        <v>452.69999999999987</v>
      </c>
      <c r="M54" s="38">
        <f t="shared" si="7"/>
        <v>314.89999999999986</v>
      </c>
      <c r="N54" s="39">
        <f t="shared" si="7"/>
        <v>845500000</v>
      </c>
      <c r="O54" s="7"/>
      <c r="P54" s="38">
        <v>430</v>
      </c>
      <c r="Q54" s="38">
        <v>519.29999999999995</v>
      </c>
      <c r="R54" s="38">
        <v>551.29999999999995</v>
      </c>
      <c r="S54" s="38">
        <f>SUM(S52:S53)</f>
        <v>314.9000000000002</v>
      </c>
    </row>
    <row r="55" spans="1:19" ht="6.75" customHeight="1" x14ac:dyDescent="0.5">
      <c r="A55" s="30"/>
      <c r="B55" s="25"/>
      <c r="C55" s="25"/>
      <c r="D55" s="25"/>
      <c r="E55" s="25"/>
      <c r="F55" s="25"/>
      <c r="G55" s="25"/>
      <c r="H55" s="25"/>
      <c r="I55" s="25"/>
      <c r="J55" s="25"/>
      <c r="K55" s="25"/>
      <c r="L55" s="25"/>
      <c r="M55" s="25"/>
      <c r="N55" s="25"/>
      <c r="O55" s="7"/>
      <c r="P55" s="25"/>
      <c r="Q55" s="25"/>
      <c r="R55" s="25"/>
      <c r="S55" s="25"/>
    </row>
    <row r="56" spans="1:19" ht="15" customHeight="1" x14ac:dyDescent="0.5">
      <c r="A56" s="30" t="s">
        <v>135</v>
      </c>
      <c r="B56" s="7"/>
      <c r="C56" s="7"/>
      <c r="D56" s="7"/>
      <c r="E56" s="7"/>
      <c r="F56" s="7"/>
      <c r="G56" s="7"/>
      <c r="H56" s="7"/>
      <c r="I56" s="7"/>
      <c r="J56" s="7"/>
      <c r="K56" s="7"/>
      <c r="L56" s="7"/>
      <c r="M56" s="7"/>
      <c r="N56" s="7"/>
      <c r="O56" s="7"/>
      <c r="P56" s="7"/>
      <c r="Q56" s="7"/>
      <c r="R56" s="7"/>
      <c r="S56" s="7"/>
    </row>
    <row r="57" spans="1:19" ht="15" customHeight="1" x14ac:dyDescent="0.5">
      <c r="A57" s="33" t="s">
        <v>136</v>
      </c>
      <c r="B57" s="17">
        <v>25.5</v>
      </c>
      <c r="C57" s="17">
        <v>18.7</v>
      </c>
      <c r="D57" s="17">
        <v>28.5</v>
      </c>
      <c r="E57" s="17">
        <v>25.8</v>
      </c>
      <c r="F57" s="17">
        <v>39.9</v>
      </c>
      <c r="G57" s="17">
        <v>35.5</v>
      </c>
      <c r="H57" s="17">
        <v>31.6</v>
      </c>
      <c r="I57" s="17">
        <v>37.1</v>
      </c>
      <c r="J57" s="17">
        <v>34.700000000000003</v>
      </c>
      <c r="K57" s="17">
        <v>29.7</v>
      </c>
      <c r="L57" s="17">
        <v>41.5</v>
      </c>
      <c r="M57" s="17">
        <v>39.9</v>
      </c>
      <c r="N57" s="40">
        <v>24000000</v>
      </c>
      <c r="O57" s="7"/>
      <c r="P57" s="17">
        <v>44.9</v>
      </c>
      <c r="Q57" s="17">
        <v>98.5</v>
      </c>
      <c r="R57" s="17">
        <v>144.1</v>
      </c>
      <c r="S57" s="17">
        <v>145.80000000000001</v>
      </c>
    </row>
    <row r="58" spans="1:19" ht="6.6" customHeight="1" x14ac:dyDescent="0.5">
      <c r="A58" s="30"/>
      <c r="B58" s="7"/>
      <c r="C58" s="7"/>
      <c r="D58" s="7"/>
      <c r="E58" s="7"/>
      <c r="F58" s="7"/>
      <c r="G58" s="7"/>
      <c r="H58" s="7"/>
      <c r="I58" s="7"/>
      <c r="J58" s="7"/>
      <c r="K58" s="7"/>
      <c r="L58" s="7"/>
      <c r="M58" s="7"/>
      <c r="N58" s="7"/>
      <c r="O58" s="7"/>
      <c r="P58" s="7"/>
      <c r="Q58" s="7"/>
      <c r="R58" s="7"/>
      <c r="S58" s="7"/>
    </row>
    <row r="59" spans="1:19" ht="15" customHeight="1" x14ac:dyDescent="0.5">
      <c r="A59" s="30" t="s">
        <v>137</v>
      </c>
      <c r="B59" s="41"/>
      <c r="C59" s="41"/>
      <c r="D59" s="41"/>
      <c r="E59" s="41"/>
      <c r="F59" s="41"/>
      <c r="G59" s="41"/>
      <c r="H59" s="41"/>
      <c r="I59" s="41"/>
      <c r="J59" s="41"/>
      <c r="K59" s="41"/>
      <c r="L59" s="41"/>
      <c r="M59" s="41"/>
      <c r="N59" s="41"/>
      <c r="O59" s="7"/>
      <c r="P59" s="62"/>
      <c r="Q59" s="62"/>
      <c r="R59" s="24"/>
      <c r="S59" s="24"/>
    </row>
    <row r="60" spans="1:19" ht="15" customHeight="1" x14ac:dyDescent="0.5">
      <c r="A60" s="30" t="s">
        <v>138</v>
      </c>
      <c r="B60" s="8">
        <v>61.8</v>
      </c>
      <c r="C60" s="8">
        <v>111.9</v>
      </c>
      <c r="D60" s="8">
        <v>128</v>
      </c>
      <c r="E60" s="8">
        <v>123.7</v>
      </c>
      <c r="F60" s="8">
        <f t="shared" ref="F60:N60" si="8">F26</f>
        <v>63.199999999999989</v>
      </c>
      <c r="G60" s="8">
        <f t="shared" si="8"/>
        <v>128.79999999999998</v>
      </c>
      <c r="H60" s="8">
        <f t="shared" si="8"/>
        <v>149.70000000000002</v>
      </c>
      <c r="I60" s="8">
        <f t="shared" si="8"/>
        <v>186.79999999999998</v>
      </c>
      <c r="J60" s="8">
        <f t="shared" si="8"/>
        <v>53.299999999999983</v>
      </c>
      <c r="K60" s="8">
        <f t="shared" si="8"/>
        <v>145.89999999999998</v>
      </c>
      <c r="L60" s="8">
        <f t="shared" si="8"/>
        <v>200.89999999999998</v>
      </c>
      <c r="M60" s="8">
        <f t="shared" si="8"/>
        <v>170.7</v>
      </c>
      <c r="N60" s="32">
        <f t="shared" si="8"/>
        <v>115700000</v>
      </c>
      <c r="O60" s="7"/>
      <c r="P60" s="8">
        <v>330.3</v>
      </c>
      <c r="Q60" s="8">
        <v>425.4</v>
      </c>
      <c r="R60" s="8">
        <v>528.5</v>
      </c>
      <c r="S60" s="8">
        <f>S26</f>
        <v>570.80000000000018</v>
      </c>
    </row>
    <row r="61" spans="1:19" ht="15" customHeight="1" x14ac:dyDescent="0.5">
      <c r="A61" s="42" t="s">
        <v>139</v>
      </c>
      <c r="B61" s="43">
        <v>0.2</v>
      </c>
      <c r="C61" s="43">
        <v>0.33</v>
      </c>
      <c r="D61" s="43">
        <v>0.36</v>
      </c>
      <c r="E61" s="43">
        <v>0.33</v>
      </c>
      <c r="F61" s="44">
        <f>F60/'P&amp;L'!F6</f>
        <v>0.16390041493775931</v>
      </c>
      <c r="G61" s="44">
        <f>G60/'P&amp;L'!G6</f>
        <v>0.32079701120797005</v>
      </c>
      <c r="H61" s="44">
        <f>H60/'P&amp;L'!H6</f>
        <v>0.34960298925735644</v>
      </c>
      <c r="I61" s="44">
        <f>I60/'P&amp;L'!I6</f>
        <v>0.41883408071748873</v>
      </c>
      <c r="J61" s="44">
        <f>J60/'P&amp;L'!J6</f>
        <v>0.1171428571428571</v>
      </c>
      <c r="K61" s="44">
        <f>K60/'P&amp;L'!K6</f>
        <v>0.31215233204963627</v>
      </c>
      <c r="L61" s="44">
        <f>L60/'P&amp;L'!L6</f>
        <v>0.41218711530570373</v>
      </c>
      <c r="M61" s="44">
        <v>0.33862328902995398</v>
      </c>
      <c r="N61" s="44">
        <f>N60/1000000/'P&amp;L'!N6</f>
        <v>0.22615324472243939</v>
      </c>
      <c r="O61" s="7"/>
      <c r="P61" s="43">
        <v>0.3</v>
      </c>
      <c r="Q61" s="43">
        <v>0.31</v>
      </c>
      <c r="R61" s="44">
        <v>0.31812436044061898</v>
      </c>
      <c r="S61" s="44">
        <v>0.3</v>
      </c>
    </row>
    <row r="62" spans="1:19" ht="15" customHeight="1" x14ac:dyDescent="0.5">
      <c r="A62" s="30" t="s">
        <v>140</v>
      </c>
      <c r="B62" s="45">
        <v>-9.9</v>
      </c>
      <c r="C62" s="45">
        <v>-9.6999999999999993</v>
      </c>
      <c r="D62" s="45">
        <v>-8</v>
      </c>
      <c r="E62" s="45">
        <v>-35.4</v>
      </c>
      <c r="F62" s="45">
        <v>-29.7</v>
      </c>
      <c r="G62" s="45">
        <v>-33.700000000000003</v>
      </c>
      <c r="H62" s="45">
        <v>-47.2</v>
      </c>
      <c r="I62" s="45">
        <f t="shared" ref="I62:N62" si="9">I28</f>
        <v>-25.5</v>
      </c>
      <c r="J62" s="45">
        <f t="shared" si="9"/>
        <v>-27.8</v>
      </c>
      <c r="K62" s="45">
        <f t="shared" si="9"/>
        <v>-26.1</v>
      </c>
      <c r="L62" s="45">
        <f t="shared" si="9"/>
        <v>-13.9</v>
      </c>
      <c r="M62" s="45">
        <f t="shared" si="9"/>
        <v>-12.3</v>
      </c>
      <c r="N62" s="46">
        <f t="shared" si="9"/>
        <v>-6900000</v>
      </c>
      <c r="O62" s="7"/>
      <c r="P62" s="45">
        <v>-25.3</v>
      </c>
      <c r="Q62" s="45">
        <v>-63</v>
      </c>
      <c r="R62" s="45">
        <v>-136.1</v>
      </c>
      <c r="S62" s="45">
        <f>SUM(J62:M62)</f>
        <v>-80.100000000000009</v>
      </c>
    </row>
    <row r="63" spans="1:19" ht="15" customHeight="1" x14ac:dyDescent="0.5">
      <c r="A63" s="30" t="s">
        <v>141</v>
      </c>
      <c r="B63" s="38">
        <v>51.9</v>
      </c>
      <c r="C63" s="38">
        <v>102.2</v>
      </c>
      <c r="D63" s="38">
        <v>120</v>
      </c>
      <c r="E63" s="38">
        <v>88.3</v>
      </c>
      <c r="F63" s="38">
        <f t="shared" ref="F63:N63" si="10">F60+F62</f>
        <v>33.499999999999986</v>
      </c>
      <c r="G63" s="38">
        <f t="shared" si="10"/>
        <v>95.09999999999998</v>
      </c>
      <c r="H63" s="38">
        <f t="shared" si="10"/>
        <v>102.50000000000001</v>
      </c>
      <c r="I63" s="38">
        <f t="shared" si="10"/>
        <v>161.29999999999998</v>
      </c>
      <c r="J63" s="38">
        <f t="shared" si="10"/>
        <v>25.499999999999982</v>
      </c>
      <c r="K63" s="38">
        <f t="shared" si="10"/>
        <v>119.79999999999998</v>
      </c>
      <c r="L63" s="38">
        <f t="shared" si="10"/>
        <v>186.99999999999997</v>
      </c>
      <c r="M63" s="38">
        <f t="shared" si="10"/>
        <v>158.39999999999998</v>
      </c>
      <c r="N63" s="39">
        <f t="shared" si="10"/>
        <v>108800000</v>
      </c>
      <c r="O63" s="7"/>
      <c r="P63" s="38">
        <v>305</v>
      </c>
      <c r="Q63" s="38">
        <v>362.4</v>
      </c>
      <c r="R63" s="38">
        <v>392.4</v>
      </c>
      <c r="S63" s="38">
        <f>S60+S62</f>
        <v>490.70000000000016</v>
      </c>
    </row>
    <row r="64" spans="1:19" ht="15" customHeight="1" x14ac:dyDescent="0.5">
      <c r="A64" s="42" t="s">
        <v>142</v>
      </c>
      <c r="B64" s="47">
        <v>0.16</v>
      </c>
      <c r="C64" s="47">
        <v>0.3</v>
      </c>
      <c r="D64" s="47">
        <v>0.33</v>
      </c>
      <c r="E64" s="47">
        <v>0.23</v>
      </c>
      <c r="F64" s="48">
        <f>F63/'P&amp;L'!F6</f>
        <v>8.6877593360995806E-2</v>
      </c>
      <c r="G64" s="48">
        <f>G63/'P&amp;L'!G6</f>
        <v>0.23686176836861764</v>
      </c>
      <c r="H64" s="48">
        <f>H63/'P&amp;L'!H6</f>
        <v>0.2393741242410089</v>
      </c>
      <c r="I64" s="48">
        <f>I63/'P&amp;L'!I6</f>
        <v>0.36165919282511205</v>
      </c>
      <c r="J64" s="48">
        <f>J63/'P&amp;L'!J6</f>
        <v>5.6043956043956004E-2</v>
      </c>
      <c r="K64" s="48">
        <f>K63/'P&amp;L'!K6</f>
        <v>0.25631151048352585</v>
      </c>
      <c r="L64" s="48">
        <f>L63/'P&amp;L'!L6</f>
        <v>0.3836684448091916</v>
      </c>
      <c r="M64" s="48">
        <f>M63/'P&amp;L'!M6</f>
        <v>0.31422336837928977</v>
      </c>
      <c r="N64" s="48">
        <f>N63/1000000/'P&amp;L'!N6</f>
        <v>0.21266614542611414</v>
      </c>
      <c r="O64" s="7"/>
      <c r="P64" s="47">
        <v>0.28000000000000003</v>
      </c>
      <c r="Q64" s="47">
        <v>0.26</v>
      </c>
      <c r="R64" s="48">
        <v>0.23620056582194701</v>
      </c>
      <c r="S64" s="48">
        <v>0.26</v>
      </c>
    </row>
    <row r="65" spans="1:19" ht="15" customHeight="1" x14ac:dyDescent="0.5">
      <c r="A65" s="30" t="s">
        <v>143</v>
      </c>
      <c r="B65" s="7"/>
      <c r="C65" s="7"/>
      <c r="D65" s="7"/>
      <c r="E65" s="7"/>
      <c r="F65" s="7"/>
      <c r="G65" s="7"/>
      <c r="H65" s="7"/>
      <c r="I65" s="7"/>
      <c r="J65" s="7"/>
      <c r="K65" s="7"/>
      <c r="L65" s="7"/>
      <c r="M65" s="7"/>
      <c r="N65" s="7"/>
      <c r="O65" s="7"/>
      <c r="P65" s="7"/>
      <c r="Q65" s="7"/>
      <c r="R65" s="7"/>
      <c r="S65" s="7"/>
    </row>
    <row r="66" spans="1:19" ht="40.799999999999997" customHeight="1" x14ac:dyDescent="0.5">
      <c r="A66" s="13" t="s">
        <v>144</v>
      </c>
      <c r="B66" s="17">
        <v>0.6</v>
      </c>
      <c r="C66" s="17">
        <v>1.6</v>
      </c>
      <c r="D66" s="17">
        <v>2.5</v>
      </c>
      <c r="E66" s="17">
        <v>28.2</v>
      </c>
      <c r="F66" s="17">
        <v>7.5</v>
      </c>
      <c r="G66" s="17">
        <v>14.4</v>
      </c>
      <c r="H66" s="17">
        <v>29.2</v>
      </c>
      <c r="I66" s="17">
        <v>13.2</v>
      </c>
      <c r="J66" s="17">
        <v>12.7</v>
      </c>
      <c r="K66" s="17">
        <v>8.1999999999999993</v>
      </c>
      <c r="L66" s="17">
        <v>3</v>
      </c>
      <c r="M66" s="17">
        <v>2</v>
      </c>
      <c r="N66" s="40">
        <v>0</v>
      </c>
      <c r="O66" s="7"/>
      <c r="P66" s="17">
        <v>0</v>
      </c>
      <c r="Q66" s="17">
        <v>32.9</v>
      </c>
      <c r="R66" s="17">
        <v>64.3</v>
      </c>
      <c r="S66" s="17">
        <f>SUM(J66:M66)</f>
        <v>25.9</v>
      </c>
    </row>
    <row r="67" spans="1:19" ht="25.8" customHeight="1" x14ac:dyDescent="0.5">
      <c r="A67" s="13" t="s">
        <v>145</v>
      </c>
      <c r="B67" s="40">
        <v>0</v>
      </c>
      <c r="C67" s="40">
        <v>0</v>
      </c>
      <c r="D67" s="40">
        <v>0</v>
      </c>
      <c r="E67" s="40">
        <v>0</v>
      </c>
      <c r="F67" s="40">
        <v>0</v>
      </c>
      <c r="G67" s="40">
        <v>0</v>
      </c>
      <c r="H67" s="40">
        <v>0</v>
      </c>
      <c r="I67" s="40">
        <v>0</v>
      </c>
      <c r="J67" s="17">
        <v>16.2</v>
      </c>
      <c r="K67" s="17">
        <v>4</v>
      </c>
      <c r="L67" s="17">
        <v>4</v>
      </c>
      <c r="M67" s="17">
        <v>4.0999999999999996</v>
      </c>
      <c r="N67" s="40">
        <v>4042019</v>
      </c>
      <c r="O67" s="7"/>
      <c r="P67" s="17">
        <v>0</v>
      </c>
      <c r="Q67" s="17">
        <v>0</v>
      </c>
      <c r="R67" s="17">
        <v>0</v>
      </c>
      <c r="S67" s="17">
        <f>SUM(J67:M67)</f>
        <v>28.299999999999997</v>
      </c>
    </row>
    <row r="68" spans="1:19" ht="22.5" customHeight="1" x14ac:dyDescent="0.5">
      <c r="A68" s="7" t="s">
        <v>146</v>
      </c>
      <c r="B68" s="40">
        <v>0</v>
      </c>
      <c r="C68" s="40">
        <v>0</v>
      </c>
      <c r="D68" s="40">
        <v>0</v>
      </c>
      <c r="E68" s="40">
        <v>0</v>
      </c>
      <c r="F68" s="40">
        <v>0</v>
      </c>
      <c r="G68" s="40">
        <v>0</v>
      </c>
      <c r="H68" s="40">
        <v>0</v>
      </c>
      <c r="I68" s="40">
        <v>0</v>
      </c>
      <c r="J68" s="40">
        <v>0</v>
      </c>
      <c r="K68" s="40">
        <v>0</v>
      </c>
      <c r="L68" s="40">
        <v>0</v>
      </c>
      <c r="M68" s="40">
        <v>0</v>
      </c>
      <c r="N68" s="40">
        <v>12369564.470000001</v>
      </c>
      <c r="O68" s="7"/>
      <c r="P68" s="17">
        <v>0</v>
      </c>
      <c r="Q68" s="17">
        <v>0</v>
      </c>
      <c r="R68" s="17">
        <v>0</v>
      </c>
      <c r="S68" s="17">
        <v>0</v>
      </c>
    </row>
    <row r="69" spans="1:19" ht="15.75" customHeight="1" x14ac:dyDescent="0.5">
      <c r="A69" s="7"/>
      <c r="B69" s="7"/>
      <c r="C69" s="7"/>
      <c r="D69" s="7"/>
      <c r="E69" s="7"/>
      <c r="F69" s="7"/>
      <c r="G69" s="7"/>
      <c r="H69" s="7"/>
      <c r="I69" s="7"/>
      <c r="J69" s="7"/>
      <c r="K69" s="7"/>
      <c r="L69" s="7"/>
      <c r="M69" s="7"/>
      <c r="N69" s="7"/>
      <c r="O69" s="7"/>
      <c r="P69" s="7"/>
      <c r="Q69" s="7"/>
      <c r="R69" s="7"/>
      <c r="S69" s="7"/>
    </row>
    <row r="70" spans="1:19" ht="29.25" customHeight="1" x14ac:dyDescent="0.5">
      <c r="A70" s="13"/>
      <c r="B70" s="13"/>
      <c r="C70" s="13"/>
      <c r="D70" s="13"/>
      <c r="E70" s="13"/>
      <c r="F70" s="13"/>
      <c r="G70" s="13"/>
      <c r="H70" s="13"/>
      <c r="I70" s="13"/>
      <c r="J70" s="13"/>
      <c r="K70" s="13"/>
      <c r="L70" s="13"/>
      <c r="M70" s="13"/>
      <c r="N70" s="13"/>
      <c r="O70" s="13"/>
      <c r="P70" s="13"/>
      <c r="Q70" s="13"/>
      <c r="R70" s="13"/>
      <c r="S70" s="13"/>
    </row>
    <row r="71" spans="1:19" ht="39.299999999999997" customHeight="1" x14ac:dyDescent="0.5">
      <c r="A71" s="63" t="s">
        <v>162</v>
      </c>
      <c r="B71" s="63"/>
      <c r="C71" s="63"/>
      <c r="D71" s="63"/>
      <c r="E71" s="63"/>
      <c r="F71" s="63"/>
      <c r="G71" s="63"/>
      <c r="H71" s="63"/>
      <c r="I71" s="63"/>
      <c r="J71" s="63"/>
      <c r="K71" s="63"/>
      <c r="L71" s="63"/>
      <c r="M71" s="63"/>
      <c r="N71" s="63"/>
      <c r="O71" s="63"/>
      <c r="P71" s="63"/>
      <c r="Q71" s="13"/>
      <c r="R71" s="13"/>
      <c r="S71" s="13"/>
    </row>
    <row r="72" spans="1:19" ht="35.85" customHeight="1" x14ac:dyDescent="0.5">
      <c r="A72" s="63" t="s">
        <v>147</v>
      </c>
      <c r="B72" s="63"/>
      <c r="C72" s="63"/>
      <c r="D72" s="63"/>
      <c r="E72" s="63"/>
      <c r="F72" s="63"/>
      <c r="G72" s="63"/>
      <c r="H72" s="63"/>
      <c r="I72" s="63"/>
      <c r="J72" s="63"/>
      <c r="K72" s="63"/>
      <c r="L72" s="63"/>
      <c r="M72" s="63"/>
      <c r="N72" s="63"/>
      <c r="O72" s="63"/>
      <c r="P72" s="63"/>
      <c r="Q72" s="7"/>
      <c r="R72" s="7"/>
      <c r="S72" s="7"/>
    </row>
    <row r="73" spans="1:19" ht="22.5" customHeight="1" x14ac:dyDescent="0.5">
      <c r="A73" s="63" t="s">
        <v>148</v>
      </c>
      <c r="B73" s="63"/>
      <c r="C73" s="63"/>
      <c r="D73" s="63"/>
      <c r="E73" s="63"/>
      <c r="F73" s="63"/>
      <c r="G73" s="63"/>
      <c r="H73" s="63"/>
      <c r="I73" s="63"/>
      <c r="J73" s="63"/>
      <c r="K73" s="63"/>
      <c r="L73" s="63"/>
      <c r="M73" s="63"/>
      <c r="N73" s="63"/>
      <c r="O73" s="63"/>
      <c r="P73" s="63"/>
      <c r="Q73" s="7"/>
      <c r="R73" s="7"/>
      <c r="S73" s="7"/>
    </row>
    <row r="74" spans="1:19" ht="22.5" customHeight="1" x14ac:dyDescent="0.5">
      <c r="A74" s="61" t="s">
        <v>161</v>
      </c>
      <c r="B74" s="61"/>
      <c r="C74" s="61"/>
      <c r="D74" s="61"/>
      <c r="E74" s="61"/>
      <c r="F74" s="7"/>
      <c r="G74" s="7"/>
      <c r="H74" s="7"/>
      <c r="I74" s="7"/>
      <c r="J74" s="7"/>
      <c r="K74" s="7"/>
      <c r="L74" s="7"/>
      <c r="M74" s="7"/>
      <c r="N74" s="7"/>
      <c r="O74" s="7"/>
      <c r="P74" s="7"/>
      <c r="Q74" s="7"/>
      <c r="R74" s="7"/>
      <c r="S74" s="7"/>
    </row>
    <row r="75" spans="1:19" ht="22.5" customHeight="1" x14ac:dyDescent="0.5">
      <c r="A75" s="61" t="s">
        <v>149</v>
      </c>
      <c r="B75" s="61"/>
      <c r="C75" s="61"/>
      <c r="D75" s="61"/>
      <c r="E75" s="61"/>
      <c r="F75" s="7"/>
      <c r="G75" s="7"/>
      <c r="H75" s="7"/>
      <c r="I75" s="7"/>
      <c r="J75" s="7"/>
      <c r="K75" s="7"/>
      <c r="L75" s="7"/>
      <c r="M75" s="7"/>
      <c r="N75" s="7"/>
      <c r="O75" s="7"/>
      <c r="P75" s="7"/>
      <c r="Q75" s="7"/>
      <c r="R75" s="7"/>
      <c r="S75" s="7"/>
    </row>
    <row r="76" spans="1:19" ht="15" customHeight="1" x14ac:dyDescent="0.5">
      <c r="A76" s="49"/>
      <c r="Q76" s="7"/>
      <c r="R76" s="7"/>
      <c r="S76" s="7"/>
    </row>
  </sheetData>
  <mergeCells count="8">
    <mergeCell ref="A74:E74"/>
    <mergeCell ref="A75:E75"/>
    <mergeCell ref="B5:N5"/>
    <mergeCell ref="P3:Q3"/>
    <mergeCell ref="P59:Q59"/>
    <mergeCell ref="A71:P71"/>
    <mergeCell ref="A72:P72"/>
    <mergeCell ref="A73:P73"/>
  </mergeCells>
  <pageMargins left="0.75" right="0.75" top="1" bottom="1" header="0.5" footer="0.5"/>
  <ignoredErrors>
    <ignoredError sqref="S32:S37 S30:S31 S6:S10 S51:S67 S17:S29 S12:S15 S41 S43:S49" formulaRange="1"/>
    <ignoredError sqref="S50" formula="1"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0"/>
  <sheetViews>
    <sheetView showGridLines="0" showRuler="0" workbookViewId="0">
      <selection activeCell="G29" sqref="G29"/>
    </sheetView>
  </sheetViews>
  <sheetFormatPr defaultColWidth="12.77734375" defaultRowHeight="12.3" x14ac:dyDescent="0.4"/>
  <cols>
    <col min="1" max="1" width="17.44140625" customWidth="1"/>
    <col min="2" max="9" width="9.33203125" customWidth="1"/>
    <col min="10" max="10" width="8.6640625" customWidth="1"/>
  </cols>
  <sheetData>
    <row r="1" spans="1:10" ht="15.75" customHeight="1" x14ac:dyDescent="0.55000000000000004">
      <c r="A1" s="50" t="s">
        <v>0</v>
      </c>
      <c r="B1" s="1"/>
      <c r="C1" s="1"/>
      <c r="D1" s="1"/>
      <c r="E1" s="1"/>
      <c r="F1" s="1"/>
      <c r="G1" s="1"/>
      <c r="H1" s="1"/>
      <c r="I1" s="1"/>
    </row>
    <row r="2" spans="1:10" ht="15.75" customHeight="1" x14ac:dyDescent="0.55000000000000004">
      <c r="A2" s="1"/>
      <c r="B2" s="1"/>
      <c r="C2" s="1"/>
      <c r="D2" s="1"/>
      <c r="E2" s="1"/>
      <c r="F2" s="1"/>
      <c r="G2" s="1"/>
      <c r="H2" s="1"/>
      <c r="I2" s="1"/>
    </row>
    <row r="3" spans="1:10" ht="15.75" customHeight="1" x14ac:dyDescent="0.55000000000000004">
      <c r="A3" s="51"/>
      <c r="B3" s="51" t="s">
        <v>150</v>
      </c>
      <c r="C3" s="51" t="s">
        <v>151</v>
      </c>
      <c r="D3" s="51" t="s">
        <v>152</v>
      </c>
      <c r="E3" s="51" t="s">
        <v>153</v>
      </c>
      <c r="F3" s="51" t="s">
        <v>154</v>
      </c>
      <c r="G3" s="51" t="s">
        <v>155</v>
      </c>
      <c r="H3" s="51" t="s">
        <v>156</v>
      </c>
      <c r="I3" s="51" t="s">
        <v>157</v>
      </c>
      <c r="J3" s="51" t="s">
        <v>158</v>
      </c>
    </row>
    <row r="4" spans="1:10" ht="15.75" customHeight="1" x14ac:dyDescent="0.55000000000000004">
      <c r="A4" s="50" t="s">
        <v>159</v>
      </c>
      <c r="B4" s="52">
        <v>13.15</v>
      </c>
      <c r="C4" s="52">
        <v>13.58</v>
      </c>
      <c r="D4" s="52">
        <v>14</v>
      </c>
      <c r="E4" s="52">
        <v>14.31</v>
      </c>
      <c r="F4" s="52">
        <v>14.59</v>
      </c>
      <c r="G4" s="52">
        <v>14.96</v>
      </c>
      <c r="H4" s="52">
        <v>15.25</v>
      </c>
      <c r="I4" s="52">
        <v>15.48</v>
      </c>
      <c r="J4" s="52">
        <v>15.83</v>
      </c>
    </row>
    <row r="5" spans="1:10" ht="15" customHeight="1" x14ac:dyDescent="0.4"/>
    <row r="6" spans="1:10" ht="15" customHeight="1" x14ac:dyDescent="0.4"/>
    <row r="7" spans="1:10" ht="15" customHeight="1" x14ac:dyDescent="0.4"/>
    <row r="8" spans="1:10" ht="15" customHeight="1" x14ac:dyDescent="0.4"/>
    <row r="9" spans="1:10" ht="15" customHeight="1" x14ac:dyDescent="0.4"/>
    <row r="10" spans="1:10" ht="15" customHeight="1" x14ac:dyDescent="0.4"/>
    <row r="11" spans="1:10" ht="15" customHeight="1" x14ac:dyDescent="0.4"/>
    <row r="12" spans="1:10" ht="15" customHeight="1" x14ac:dyDescent="0.4"/>
    <row r="13" spans="1:10" ht="15" customHeight="1" x14ac:dyDescent="0.4"/>
    <row r="14" spans="1:10" ht="15" customHeight="1" x14ac:dyDescent="0.4"/>
    <row r="15" spans="1:10" ht="15" customHeight="1" x14ac:dyDescent="0.4"/>
    <row r="16" spans="1:10" ht="15" customHeight="1" x14ac:dyDescent="0.4"/>
    <row r="17" ht="15" customHeight="1" x14ac:dyDescent="0.4"/>
    <row r="18" ht="15" customHeight="1" x14ac:dyDescent="0.4"/>
    <row r="19" ht="15" customHeight="1" x14ac:dyDescent="0.4"/>
    <row r="20" ht="15" customHeight="1" x14ac:dyDescent="0.4"/>
    <row r="21" ht="15" customHeight="1" x14ac:dyDescent="0.4"/>
    <row r="22" ht="15" customHeight="1" x14ac:dyDescent="0.4"/>
    <row r="23" ht="15" customHeight="1" x14ac:dyDescent="0.4"/>
    <row r="24" ht="15" customHeight="1" x14ac:dyDescent="0.4"/>
    <row r="25" ht="15" customHeight="1" x14ac:dyDescent="0.4"/>
    <row r="26" ht="15" customHeight="1" x14ac:dyDescent="0.4"/>
    <row r="27" ht="15" customHeight="1" x14ac:dyDescent="0.4"/>
    <row r="28" ht="15" customHeight="1" x14ac:dyDescent="0.4"/>
    <row r="29" ht="15" customHeight="1" x14ac:dyDescent="0.4"/>
    <row r="30" ht="15" customHeight="1" x14ac:dyDescent="0.4"/>
    <row r="31" ht="15" customHeight="1" x14ac:dyDescent="0.4"/>
    <row r="32" ht="15" customHeight="1" x14ac:dyDescent="0.4"/>
    <row r="33" ht="15" customHeight="1" x14ac:dyDescent="0.4"/>
    <row r="34" ht="15" customHeight="1" x14ac:dyDescent="0.4"/>
    <row r="35" ht="15" customHeight="1" x14ac:dyDescent="0.4"/>
    <row r="36" ht="15" customHeight="1" x14ac:dyDescent="0.4"/>
    <row r="37" ht="15" customHeight="1" x14ac:dyDescent="0.4"/>
    <row r="38" ht="15" customHeight="1" x14ac:dyDescent="0.4"/>
    <row r="39" ht="15" customHeight="1" x14ac:dyDescent="0.4"/>
    <row r="40" ht="15" customHeight="1" x14ac:dyDescent="0.4"/>
    <row r="41" ht="15" customHeight="1" x14ac:dyDescent="0.4"/>
    <row r="42" ht="15" customHeight="1" x14ac:dyDescent="0.4"/>
    <row r="43" ht="15" customHeight="1" x14ac:dyDescent="0.4"/>
    <row r="44" ht="15" customHeight="1" x14ac:dyDescent="0.4"/>
    <row r="45" ht="15" customHeight="1" x14ac:dyDescent="0.4"/>
    <row r="46" ht="15" customHeight="1" x14ac:dyDescent="0.4"/>
    <row r="47" ht="15" customHeight="1" x14ac:dyDescent="0.4"/>
    <row r="48" ht="15" customHeight="1" x14ac:dyDescent="0.4"/>
    <row r="49" ht="15" customHeight="1" x14ac:dyDescent="0.4"/>
    <row r="50" ht="15" customHeight="1" x14ac:dyDescent="0.4"/>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About Non-GAAP Financials</vt:lpstr>
      <vt:lpstr>P&amp;L</vt:lpstr>
      <vt:lpstr>Balance Sheet</vt:lpstr>
      <vt:lpstr>Cash Flow</vt:lpstr>
      <vt:lpstr>Paying Users</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Page Portas</cp:lastModifiedBy>
  <cp:revision>2</cp:revision>
  <dcterms:created xsi:type="dcterms:W3CDTF">2021-04-30T20:34:52Z</dcterms:created>
  <dcterms:modified xsi:type="dcterms:W3CDTF">2021-05-06T16:00:30Z</dcterms:modified>
</cp:coreProperties>
</file>